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Bureautique\Données_utilisateurs\M-Bren\"/>
    </mc:Choice>
  </mc:AlternateContent>
  <xr:revisionPtr revIDLastSave="0" documentId="13_ncr:1_{FBE48C91-1DBD-408B-9B6D-9BFE1EF61B2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ge de garde" sheetId="2" r:id="rId1"/>
    <sheet name="Budget de trésorerie HT" sheetId="1" r:id="rId2"/>
    <sheet name="Budget de trésorerie TTC" sheetId="4" r:id="rId3"/>
  </sheets>
  <definedNames>
    <definedName name="_xlnm.Print_Area" localSheetId="1">'Budget de trésorerie HT'!$A$1:$O$135</definedName>
    <definedName name="_xlnm.Print_Area" localSheetId="2">'Budget de trésorerie TTC'!$A$1:$O$104</definedName>
    <definedName name="_xlnm.Print_Area" localSheetId="0">'Page de garde'!$A$1:$H$36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7" i="1" l="1"/>
  <c r="O76" i="1"/>
  <c r="O77" i="1"/>
  <c r="O78" i="1"/>
  <c r="O79" i="1"/>
  <c r="O80" i="1"/>
  <c r="O81" i="1"/>
  <c r="O75" i="1"/>
  <c r="O82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D107" i="1"/>
  <c r="E107" i="1"/>
  <c r="F107" i="1"/>
  <c r="G107" i="1"/>
  <c r="H107" i="1"/>
  <c r="I107" i="1"/>
  <c r="J107" i="1"/>
  <c r="K107" i="1"/>
  <c r="L107" i="1"/>
  <c r="M107" i="1"/>
  <c r="N107" i="1"/>
  <c r="C107" i="1"/>
  <c r="C73" i="1"/>
  <c r="C82" i="1"/>
  <c r="B12" i="4"/>
  <c r="O58" i="4"/>
  <c r="O59" i="4"/>
  <c r="O61" i="4"/>
  <c r="O62" i="4"/>
  <c r="O63" i="4"/>
  <c r="O64" i="4"/>
  <c r="O66" i="4"/>
  <c r="O67" i="4"/>
  <c r="O68" i="4"/>
  <c r="O69" i="4"/>
  <c r="O70" i="4"/>
  <c r="O72" i="4"/>
  <c r="O73" i="4"/>
  <c r="O74" i="4"/>
  <c r="O75" i="4"/>
  <c r="O76" i="4"/>
  <c r="O77" i="4"/>
  <c r="O78" i="4"/>
  <c r="O79" i="4"/>
  <c r="O80" i="4"/>
  <c r="O81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D54" i="4"/>
  <c r="E54" i="4"/>
  <c r="F54" i="4"/>
  <c r="G54" i="4"/>
  <c r="H54" i="4"/>
  <c r="I54" i="4"/>
  <c r="J54" i="4"/>
  <c r="K54" i="4"/>
  <c r="L54" i="4"/>
  <c r="M54" i="4"/>
  <c r="N54" i="4"/>
  <c r="C54" i="4"/>
  <c r="O52" i="4"/>
  <c r="O53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M73" i="1"/>
  <c r="N73" i="1"/>
  <c r="D73" i="1"/>
  <c r="E73" i="1"/>
  <c r="F73" i="1"/>
  <c r="G73" i="1"/>
  <c r="H73" i="1"/>
  <c r="I73" i="1"/>
  <c r="J73" i="1"/>
  <c r="K73" i="1"/>
  <c r="L73" i="1"/>
  <c r="C50" i="1"/>
  <c r="D50" i="1"/>
  <c r="E50" i="1"/>
  <c r="F50" i="1"/>
  <c r="G50" i="1"/>
  <c r="H50" i="1"/>
  <c r="I50" i="1"/>
  <c r="J50" i="1"/>
  <c r="K50" i="1"/>
  <c r="L50" i="1"/>
  <c r="M50" i="1"/>
  <c r="N50" i="1"/>
  <c r="O39" i="1"/>
  <c r="O40" i="1"/>
  <c r="O41" i="1"/>
  <c r="O37" i="1"/>
  <c r="O38" i="1"/>
  <c r="D42" i="1"/>
  <c r="E42" i="1"/>
  <c r="F42" i="1"/>
  <c r="G42" i="1"/>
  <c r="H42" i="1"/>
  <c r="I42" i="1"/>
  <c r="J42" i="1"/>
  <c r="K42" i="1"/>
  <c r="L42" i="1"/>
  <c r="M42" i="1"/>
  <c r="N42" i="1"/>
  <c r="C42" i="1"/>
  <c r="O42" i="1" s="1"/>
  <c r="D36" i="1"/>
  <c r="D63" i="1" s="1"/>
  <c r="E36" i="1"/>
  <c r="E63" i="1" s="1"/>
  <c r="F36" i="1"/>
  <c r="F63" i="1" s="1"/>
  <c r="G36" i="1"/>
  <c r="G63" i="1" s="1"/>
  <c r="H36" i="1"/>
  <c r="H63" i="1" s="1"/>
  <c r="I36" i="1"/>
  <c r="I63" i="1" s="1"/>
  <c r="J36" i="1"/>
  <c r="J63" i="1" s="1"/>
  <c r="K36" i="1"/>
  <c r="K63" i="1" s="1"/>
  <c r="L36" i="1"/>
  <c r="L63" i="1" s="1"/>
  <c r="M36" i="1"/>
  <c r="M63" i="1" s="1"/>
  <c r="N36" i="1"/>
  <c r="N63" i="1" s="1"/>
  <c r="C36" i="1"/>
  <c r="C63" i="1" s="1"/>
  <c r="O106" i="1"/>
  <c r="O67" i="1"/>
  <c r="O68" i="1"/>
  <c r="O69" i="1"/>
  <c r="O70" i="1"/>
  <c r="O71" i="1"/>
  <c r="O72" i="1"/>
  <c r="O73" i="1"/>
  <c r="O30" i="1"/>
  <c r="O31" i="1"/>
  <c r="O32" i="1"/>
  <c r="O33" i="1"/>
  <c r="O34" i="1"/>
  <c r="O35" i="1"/>
  <c r="O36" i="1"/>
  <c r="O44" i="1"/>
  <c r="O45" i="1"/>
  <c r="O46" i="1"/>
  <c r="O47" i="1"/>
  <c r="O48" i="1"/>
  <c r="O49" i="1"/>
  <c r="O50" i="1"/>
  <c r="O52" i="1"/>
  <c r="O53" i="1"/>
  <c r="O54" i="1"/>
  <c r="O55" i="1"/>
  <c r="O56" i="1"/>
  <c r="O57" i="1"/>
  <c r="O58" i="1"/>
  <c r="O59" i="1"/>
  <c r="O60" i="1"/>
  <c r="O61" i="1"/>
  <c r="O62" i="1"/>
  <c r="O109" i="1"/>
  <c r="O110" i="1"/>
  <c r="O111" i="1"/>
  <c r="O112" i="1"/>
  <c r="O113" i="1"/>
  <c r="O118" i="1"/>
  <c r="O120" i="1"/>
  <c r="O121" i="1"/>
  <c r="O122" i="1"/>
  <c r="O123" i="1"/>
  <c r="O124" i="1"/>
  <c r="O125" i="1"/>
  <c r="O126" i="1"/>
  <c r="O28" i="1"/>
  <c r="O29" i="1"/>
  <c r="B101" i="4"/>
  <c r="C13" i="4" s="1"/>
  <c r="O84" i="4"/>
  <c r="O83" i="4"/>
  <c r="O82" i="4"/>
  <c r="O71" i="4"/>
  <c r="O57" i="4"/>
  <c r="O56" i="4"/>
  <c r="O16" i="4"/>
  <c r="O15" i="4"/>
  <c r="C12" i="4"/>
  <c r="D12" i="4" s="1"/>
  <c r="E12" i="4" s="1"/>
  <c r="F12" i="4" s="1"/>
  <c r="G12" i="4" s="1"/>
  <c r="H12" i="4" s="1"/>
  <c r="I12" i="4" s="1"/>
  <c r="J12" i="4" s="1"/>
  <c r="K12" i="4" s="1"/>
  <c r="L12" i="4" s="1"/>
  <c r="M12" i="4" s="1"/>
  <c r="N12" i="4" s="1"/>
  <c r="C9" i="4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C100" i="4" l="1"/>
  <c r="O60" i="4"/>
  <c r="O115" i="1"/>
  <c r="O114" i="1"/>
  <c r="E100" i="4"/>
  <c r="O116" i="1"/>
  <c r="D100" i="4" l="1"/>
  <c r="O54" i="4"/>
  <c r="O21" i="1"/>
  <c r="O22" i="1"/>
  <c r="O23" i="1"/>
  <c r="O66" i="1"/>
  <c r="B10" i="1"/>
  <c r="C10" i="1" s="1"/>
  <c r="F100" i="4" l="1"/>
  <c r="O85" i="4"/>
  <c r="N82" i="1"/>
  <c r="M82" i="1"/>
  <c r="L82" i="1"/>
  <c r="K82" i="1"/>
  <c r="J82" i="1"/>
  <c r="I82" i="1"/>
  <c r="H82" i="1"/>
  <c r="G82" i="1"/>
  <c r="F82" i="1"/>
  <c r="E82" i="1"/>
  <c r="D82" i="1"/>
  <c r="C127" i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B128" i="1"/>
  <c r="C11" i="1" s="1"/>
  <c r="O65" i="1"/>
  <c r="O27" i="1"/>
  <c r="O25" i="1"/>
  <c r="O24" i="1"/>
  <c r="O20" i="1"/>
  <c r="O19" i="1"/>
  <c r="O18" i="1"/>
  <c r="O17" i="1"/>
  <c r="O16" i="1"/>
  <c r="O15" i="1"/>
  <c r="O14" i="1"/>
  <c r="O13" i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G100" i="4" l="1"/>
  <c r="D127" i="1"/>
  <c r="C101" i="4"/>
  <c r="D13" i="4" s="1"/>
  <c r="D101" i="4" s="1"/>
  <c r="E13" i="4" s="1"/>
  <c r="E101" i="4" s="1"/>
  <c r="F13" i="4" s="1"/>
  <c r="C128" i="1"/>
  <c r="D11" i="1" s="1"/>
  <c r="O26" i="1"/>
  <c r="O63" i="1" s="1"/>
  <c r="H100" i="4" l="1"/>
  <c r="D128" i="1"/>
  <c r="E11" i="1" s="1"/>
  <c r="E127" i="1"/>
  <c r="F101" i="4"/>
  <c r="G13" i="4" s="1"/>
  <c r="I100" i="4" l="1"/>
  <c r="O117" i="1"/>
  <c r="E128" i="1"/>
  <c r="F11" i="1" s="1"/>
  <c r="F127" i="1"/>
  <c r="G101" i="4"/>
  <c r="H13" i="4" s="1"/>
  <c r="H101" i="4"/>
  <c r="I13" i="4" s="1"/>
  <c r="J100" i="4" l="1"/>
  <c r="F128" i="1"/>
  <c r="G11" i="1" s="1"/>
  <c r="G127" i="1"/>
  <c r="I101" i="4"/>
  <c r="J13" i="4" s="1"/>
  <c r="K100" i="4" l="1"/>
  <c r="G128" i="1"/>
  <c r="H11" i="1" s="1"/>
  <c r="H127" i="1"/>
  <c r="J101" i="4"/>
  <c r="K13" i="4" s="1"/>
  <c r="L100" i="4" l="1"/>
  <c r="H128" i="1"/>
  <c r="I11" i="1" s="1"/>
  <c r="I127" i="1"/>
  <c r="K101" i="4"/>
  <c r="L13" i="4" s="1"/>
  <c r="M100" i="4" l="1"/>
  <c r="I128" i="1"/>
  <c r="J11" i="1" s="1"/>
  <c r="J127" i="1"/>
  <c r="L101" i="4"/>
  <c r="M13" i="4" s="1"/>
  <c r="N100" i="4" l="1"/>
  <c r="O65" i="4"/>
  <c r="J128" i="1"/>
  <c r="K11" i="1" s="1"/>
  <c r="K127" i="1"/>
  <c r="M101" i="4"/>
  <c r="N13" i="4" s="1"/>
  <c r="K128" i="1" l="1"/>
  <c r="L11" i="1" s="1"/>
  <c r="L127" i="1"/>
  <c r="N101" i="4"/>
  <c r="O100" i="4"/>
  <c r="L128" i="1" l="1"/>
  <c r="M11" i="1" s="1"/>
  <c r="M127" i="1"/>
  <c r="A134" i="1" l="1"/>
  <c r="M128" i="1"/>
  <c r="N11" i="1" s="1"/>
  <c r="O119" i="1" l="1"/>
  <c r="N127" i="1"/>
  <c r="N128" i="1"/>
  <c r="O127" i="1" l="1"/>
</calcChain>
</file>

<file path=xl/sharedStrings.xml><?xml version="1.0" encoding="utf-8"?>
<sst xmlns="http://schemas.openxmlformats.org/spreadsheetml/2006/main" count="185" uniqueCount="104">
  <si>
    <t>Date de début</t>
  </si>
  <si>
    <t xml:space="preserve">Alerte minimum de solde </t>
  </si>
  <si>
    <t>Total</t>
  </si>
  <si>
    <t>Trésorerie disponible (début du mois)</t>
  </si>
  <si>
    <t>Encaissements</t>
  </si>
  <si>
    <t>Ventes céréales</t>
  </si>
  <si>
    <t>Blé tendre</t>
  </si>
  <si>
    <t>Blé dur</t>
  </si>
  <si>
    <t>Orge hiver</t>
  </si>
  <si>
    <t>Orge de printemps</t>
  </si>
  <si>
    <t>Autres céréales</t>
  </si>
  <si>
    <t>Mais irrigué</t>
  </si>
  <si>
    <t>Mais sec</t>
  </si>
  <si>
    <t xml:space="preserve">Pois </t>
  </si>
  <si>
    <t>Autres protéagineux</t>
  </si>
  <si>
    <t>Colza</t>
  </si>
  <si>
    <t>Tournesol</t>
  </si>
  <si>
    <t>Autres Prestation</t>
  </si>
  <si>
    <t>Subventions PAC</t>
  </si>
  <si>
    <t>Indemnisation Assurance</t>
  </si>
  <si>
    <t>Revente matériel</t>
  </si>
  <si>
    <t>Remboursement Taxe/TVA</t>
  </si>
  <si>
    <t>TOTAL ENCAISSEMENTS</t>
  </si>
  <si>
    <t>Décaissements</t>
  </si>
  <si>
    <t>Semences</t>
  </si>
  <si>
    <t>Phytosanitaires</t>
  </si>
  <si>
    <t>Travaux et tiers</t>
  </si>
  <si>
    <t>Eau, électricité et gaz</t>
  </si>
  <si>
    <t>Fournitures et petits équipements / bureau</t>
  </si>
  <si>
    <t>Fermage et charges locatives</t>
  </si>
  <si>
    <t>Assurance multirisques et matériel</t>
  </si>
  <si>
    <t>Assurance grêle et aléas climatique</t>
  </si>
  <si>
    <t>Honoraires comptables/sociales</t>
  </si>
  <si>
    <t>Déplacement et mission</t>
  </si>
  <si>
    <t>Taxes</t>
  </si>
  <si>
    <t>Salaires+charges sociales</t>
  </si>
  <si>
    <t>Autres frais</t>
  </si>
  <si>
    <t>Remboursement prêt (capital/intérêt/ADI)</t>
  </si>
  <si>
    <t>Prélèvements privés</t>
  </si>
  <si>
    <t>Comptes livrets</t>
  </si>
  <si>
    <t>TOTAL DECAISSEMENTS</t>
  </si>
  <si>
    <t>Trésorerie disponible fin</t>
  </si>
  <si>
    <t>l</t>
  </si>
  <si>
    <t>Lin</t>
  </si>
  <si>
    <t>Betteraves</t>
  </si>
  <si>
    <t>Pommes de terre</t>
  </si>
  <si>
    <t>Prêt CT</t>
  </si>
  <si>
    <t>Engrais</t>
  </si>
  <si>
    <t>Cet outil est mis à disposition par AS28 pour un usage strictement personnel</t>
  </si>
  <si>
    <t xml:space="preserve">Vente de Lait </t>
  </si>
  <si>
    <t>²</t>
  </si>
  <si>
    <t>Aliment acheté</t>
  </si>
  <si>
    <t>Vétérinaire</t>
  </si>
  <si>
    <t>Frais reproduction</t>
  </si>
  <si>
    <t>Frais d'élevage</t>
  </si>
  <si>
    <t xml:space="preserve">TVA 20% </t>
  </si>
  <si>
    <t>Acompte TVA</t>
  </si>
  <si>
    <t>Achat d'animaux</t>
  </si>
  <si>
    <t>Solde TVA à régulariser ou à récupérer (en vert)</t>
  </si>
  <si>
    <t>DEP à réintégrer</t>
  </si>
  <si>
    <t>MSA</t>
  </si>
  <si>
    <t>Retraite Madelin</t>
  </si>
  <si>
    <t>Année de récolte</t>
  </si>
  <si>
    <t>Nom</t>
  </si>
  <si>
    <t>Adresse</t>
  </si>
  <si>
    <t>Siret</t>
  </si>
  <si>
    <t>Code postal - Ville</t>
  </si>
  <si>
    <t xml:space="preserve"> TVA 5,5% - calcul automatique</t>
  </si>
  <si>
    <t>TVA 20% - calcul automatique</t>
  </si>
  <si>
    <t>Autres éléments à intégrer en TTC</t>
  </si>
  <si>
    <t>Autres éléments à intégrer à TVA 10%</t>
  </si>
  <si>
    <t>Autres Production à TVA  20%</t>
  </si>
  <si>
    <t>TVA 10% - calcul automatique</t>
  </si>
  <si>
    <t>TVA 5,5% - calcul automatique</t>
  </si>
  <si>
    <t>Autres éléments à intégrer à TVA 5,5%</t>
  </si>
  <si>
    <t>Autres éléments à intégrer à TVA 20%</t>
  </si>
  <si>
    <t>DEP à déduire</t>
  </si>
  <si>
    <t>Suivi de trésorerie mensuel  en HT</t>
  </si>
  <si>
    <t>Les cases en vertes sont à remplir</t>
  </si>
  <si>
    <t>Suivi de trésorerie mensuel en TTC</t>
  </si>
  <si>
    <t xml:space="preserve"> TVA 10% - calcul automatique</t>
  </si>
  <si>
    <t xml:space="preserve">DEP </t>
  </si>
  <si>
    <t>Autres éléments à intégrer :</t>
  </si>
  <si>
    <t>V092024</t>
  </si>
  <si>
    <t>Autres à intégrer en TTC</t>
  </si>
  <si>
    <t>Mettre le montant de la trésorerie de début</t>
  </si>
  <si>
    <t xml:space="preserve">Indiquer la date de début </t>
  </si>
  <si>
    <t>Indiquer le montant d'alerte souhaité</t>
  </si>
  <si>
    <t xml:space="preserve">Contactez Clément Isambert au </t>
  </si>
  <si>
    <t>02.34.40.32.48</t>
  </si>
  <si>
    <t>Travaux</t>
  </si>
  <si>
    <t xml:space="preserve">Vente d'animaux </t>
  </si>
  <si>
    <t>Vente directe</t>
  </si>
  <si>
    <t>Maraichage</t>
  </si>
  <si>
    <t>Photovoltaïque</t>
  </si>
  <si>
    <t>Carburant et lubrifiant</t>
  </si>
  <si>
    <t>Carburant véhicule</t>
  </si>
  <si>
    <t>Irrigation</t>
  </si>
  <si>
    <t>Location de matériel</t>
  </si>
  <si>
    <t>Entretien construction/matériel</t>
  </si>
  <si>
    <t>Téléphone/internet</t>
  </si>
  <si>
    <t>Cotisations diverses</t>
  </si>
  <si>
    <t>Services bancaires</t>
  </si>
  <si>
    <t>Achat d'aliments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</si>
</sst>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[$-40C]mmm\-yy;@"/>
    <numFmt numFmtId="166" formatCode="#,##0.00\ &quot;€&quot;"/>
    <numFmt numFmtId="167" formatCode="00000"/>
  </numFmts>
  <fonts count="28">
    <font>
      <sz val="11"/>
      <color theme="1"/>
      <name val="Calibri"/>
      <family val="2"/>
      <scheme val="minor"/>
    </font>
    <font>
      <sz val="15"/>
      <color theme="4" tint="-0.249977111117893"/>
      <name val="Calibri"/>
      <family val="2"/>
      <scheme val="minor"/>
    </font>
    <font>
      <sz val="15"/>
      <color rgb="FF0070C0"/>
      <name val="Calibri"/>
      <family val="2"/>
      <scheme val="minor"/>
    </font>
    <font>
      <sz val="11"/>
      <color theme="0"/>
      <name val="Century Gothic"/>
      <family val="2"/>
    </font>
    <font>
      <sz val="15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i/>
      <sz val="15"/>
      <color theme="3" tint="-0.249977111117893"/>
      <name val="Calibri"/>
      <family val="2"/>
      <scheme val="minor"/>
    </font>
    <font>
      <i/>
      <sz val="13"/>
      <color theme="3" tint="-0.249977111117893"/>
      <name val="Calibri"/>
      <family val="2"/>
      <scheme val="minor"/>
    </font>
    <font>
      <sz val="11"/>
      <color theme="3" tint="-0.249977111117893"/>
      <name val="Trebuchet MS"/>
      <family val="2"/>
    </font>
    <font>
      <b/>
      <sz val="20"/>
      <color theme="0"/>
      <name val="Calibri"/>
      <family val="2"/>
      <scheme val="minor"/>
    </font>
    <font>
      <sz val="15"/>
      <color theme="3" tint="-0.249977111117893"/>
      <name val="Calibri"/>
      <family val="2"/>
      <scheme val="minor"/>
    </font>
    <font>
      <sz val="15"/>
      <color theme="3" tint="-0.249977111117893"/>
      <name val="Trebuchet MS"/>
      <family val="2"/>
    </font>
    <font>
      <b/>
      <sz val="15"/>
      <color theme="3" tint="-0.249977111117893"/>
      <name val="Calibri"/>
      <family val="2"/>
      <scheme val="minor"/>
    </font>
    <font>
      <sz val="16"/>
      <color theme="3" tint="-0.249977111117893"/>
      <name val="Trebuchet MS"/>
      <family val="2"/>
    </font>
    <font>
      <sz val="16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Inter Light"/>
      <family val="2"/>
    </font>
    <font>
      <b/>
      <sz val="14"/>
      <color rgb="FF000000"/>
      <name val="Inter Medium"/>
      <family val="2"/>
    </font>
    <font>
      <b/>
      <sz val="20"/>
      <color rgb="FFFFFFFF"/>
      <name val="Inter Medium"/>
      <family val="2"/>
    </font>
    <font>
      <b/>
      <sz val="25"/>
      <color rgb="FFFF0000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rgb="FF000000"/>
      </left>
      <right style="medium">
        <color theme="4" tint="-0.249977111117893"/>
      </right>
      <top/>
      <bottom style="thin">
        <color theme="0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0" tint="-0.249977111117893"/>
      </right>
      <top style="thin">
        <color rgb="FF000000"/>
      </top>
      <bottom style="thin">
        <color auto="1"/>
      </bottom>
      <diagonal/>
    </border>
    <border>
      <left style="medium">
        <color theme="4" tint="-0.249977111117893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0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auto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/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 style="thin">
        <color theme="0" tint="-0.249977111117893"/>
      </left>
      <right/>
      <top style="medium">
        <color theme="4" tint="-0.249977111117893"/>
      </top>
      <bottom/>
      <diagonal/>
    </border>
    <border>
      <left style="thin">
        <color theme="0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/>
      <bottom style="thin">
        <color theme="0" tint="-0.249977111117893"/>
      </bottom>
      <diagonal/>
    </border>
    <border>
      <left style="thin">
        <color rgb="FF000000"/>
      </left>
      <right style="medium">
        <color theme="4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4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4" tint="-0.249977111117893"/>
      </right>
      <top style="thin">
        <color theme="0" tint="-0.249977111117893"/>
      </top>
      <bottom/>
      <diagonal/>
    </border>
    <border>
      <left style="thin">
        <color rgb="FF000000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thin">
        <color theme="0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4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left" vertical="center"/>
    </xf>
    <xf numFmtId="164" fontId="1" fillId="0" borderId="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5" borderId="17" xfId="0" applyNumberFormat="1" applyFont="1" applyFill="1" applyBorder="1" applyAlignment="1">
      <alignment horizontal="left" vertical="center"/>
    </xf>
    <xf numFmtId="164" fontId="1" fillId="0" borderId="17" xfId="0" applyNumberFormat="1" applyFont="1" applyBorder="1" applyAlignment="1">
      <alignment horizontal="left" vertical="center"/>
    </xf>
    <xf numFmtId="164" fontId="6" fillId="4" borderId="21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center"/>
    </xf>
    <xf numFmtId="166" fontId="6" fillId="4" borderId="21" xfId="0" applyNumberFormat="1" applyFont="1" applyFill="1" applyBorder="1" applyAlignment="1">
      <alignment horizontal="center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1" fillId="0" borderId="26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1" fillId="5" borderId="17" xfId="0" applyNumberFormat="1" applyFont="1" applyFill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2" fillId="2" borderId="20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25" xfId="0" applyNumberFormat="1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Alignment="1" applyProtection="1">
      <alignment horizontal="center" vertical="center"/>
      <protection locked="0"/>
    </xf>
    <xf numFmtId="164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2" fillId="2" borderId="15" xfId="0" applyNumberFormat="1" applyFont="1" applyFill="1" applyBorder="1" applyAlignment="1" applyProtection="1">
      <alignment horizontal="center" vertical="center"/>
      <protection locked="0"/>
    </xf>
    <xf numFmtId="164" fontId="2" fillId="2" borderId="18" xfId="0" applyNumberFormat="1" applyFont="1" applyFill="1" applyBorder="1" applyAlignment="1" applyProtection="1">
      <alignment horizontal="center" vertical="center"/>
      <protection locked="0"/>
    </xf>
    <xf numFmtId="164" fontId="2" fillId="2" borderId="19" xfId="0" applyNumberFormat="1" applyFont="1" applyFill="1" applyBorder="1" applyAlignment="1" applyProtection="1">
      <alignment horizontal="center" vertical="center"/>
      <protection locked="0"/>
    </xf>
    <xf numFmtId="164" fontId="5" fillId="3" borderId="1" xfId="0" applyNumberFormat="1" applyFont="1" applyFill="1" applyBorder="1" applyAlignment="1">
      <alignment horizontal="left" vertical="center"/>
    </xf>
    <xf numFmtId="164" fontId="1" fillId="0" borderId="9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1" fillId="5" borderId="17" xfId="0" applyNumberFormat="1" applyFont="1" applyFill="1" applyBorder="1" applyAlignment="1" applyProtection="1">
      <alignment horizontal="left" vertical="center"/>
      <protection locked="0"/>
    </xf>
    <xf numFmtId="164" fontId="1" fillId="0" borderId="17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 indent="5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9" fontId="12" fillId="6" borderId="19" xfId="0" applyNumberFormat="1" applyFont="1" applyFill="1" applyBorder="1" applyAlignment="1">
      <alignment vertical="center"/>
    </xf>
    <xf numFmtId="49" fontId="12" fillId="6" borderId="29" xfId="0" applyNumberFormat="1" applyFont="1" applyFill="1" applyBorder="1" applyAlignment="1">
      <alignment vertical="center"/>
    </xf>
    <xf numFmtId="2" fontId="12" fillId="6" borderId="27" xfId="0" applyNumberFormat="1" applyFont="1" applyFill="1" applyBorder="1" applyAlignment="1">
      <alignment vertical="center"/>
    </xf>
    <xf numFmtId="2" fontId="12" fillId="6" borderId="28" xfId="0" applyNumberFormat="1" applyFont="1" applyFill="1" applyBorder="1" applyAlignment="1">
      <alignment vertical="center"/>
    </xf>
    <xf numFmtId="2" fontId="12" fillId="6" borderId="19" xfId="0" applyNumberFormat="1" applyFont="1" applyFill="1" applyBorder="1" applyAlignment="1">
      <alignment vertical="center"/>
    </xf>
    <xf numFmtId="2" fontId="12" fillId="6" borderId="29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4" fontId="2" fillId="2" borderId="18" xfId="0" applyNumberFormat="1" applyFont="1" applyFill="1" applyBorder="1" applyAlignment="1" applyProtection="1">
      <alignment horizontal="left" vertical="center"/>
      <protection locked="0"/>
    </xf>
    <xf numFmtId="164" fontId="2" fillId="5" borderId="18" xfId="0" applyNumberFormat="1" applyFont="1" applyFill="1" applyBorder="1" applyAlignment="1" applyProtection="1">
      <alignment horizontal="center" vertical="center"/>
      <protection locked="0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164" fontId="2" fillId="5" borderId="20" xfId="0" applyNumberFormat="1" applyFont="1" applyFill="1" applyBorder="1" applyAlignment="1" applyProtection="1">
      <alignment horizontal="center" vertical="center"/>
      <protection locked="0"/>
    </xf>
    <xf numFmtId="164" fontId="2" fillId="7" borderId="18" xfId="0" applyNumberFormat="1" applyFont="1" applyFill="1" applyBorder="1" applyAlignment="1" applyProtection="1">
      <alignment horizontal="center" vertical="center"/>
      <protection locked="0"/>
    </xf>
    <xf numFmtId="164" fontId="1" fillId="7" borderId="17" xfId="0" applyNumberFormat="1" applyFont="1" applyFill="1" applyBorder="1" applyAlignment="1">
      <alignment horizontal="right" vertical="center"/>
    </xf>
    <xf numFmtId="0" fontId="0" fillId="7" borderId="0" xfId="0" applyFill="1" applyAlignment="1">
      <alignment horizontal="center" vertical="center"/>
    </xf>
    <xf numFmtId="164" fontId="1" fillId="7" borderId="17" xfId="0" applyNumberFormat="1" applyFont="1" applyFill="1" applyBorder="1" applyAlignment="1">
      <alignment horizontal="left" vertical="center"/>
    </xf>
    <xf numFmtId="164" fontId="23" fillId="5" borderId="17" xfId="0" applyNumberFormat="1" applyFont="1" applyFill="1" applyBorder="1" applyAlignment="1">
      <alignment horizontal="left" vertical="center"/>
    </xf>
    <xf numFmtId="164" fontId="2" fillId="2" borderId="33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164" fontId="18" fillId="0" borderId="31" xfId="0" applyNumberFormat="1" applyFont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7" fillId="6" borderId="27" xfId="0" applyNumberFormat="1" applyFont="1" applyFill="1" applyBorder="1" applyAlignment="1">
      <alignment horizontal="center" vertical="center"/>
    </xf>
    <xf numFmtId="14" fontId="17" fillId="6" borderId="36" xfId="0" applyNumberFormat="1" applyFont="1" applyFill="1" applyBorder="1" applyAlignment="1">
      <alignment horizontal="center" vertical="center"/>
    </xf>
    <xf numFmtId="164" fontId="2" fillId="7" borderId="35" xfId="0" applyNumberFormat="1" applyFont="1" applyFill="1" applyBorder="1" applyAlignment="1" applyProtection="1">
      <alignment horizontal="center" vertical="center"/>
      <protection locked="0"/>
    </xf>
    <xf numFmtId="164" fontId="2" fillId="7" borderId="36" xfId="0" applyNumberFormat="1" applyFont="1" applyFill="1" applyBorder="1" applyAlignment="1" applyProtection="1">
      <alignment horizontal="center" vertical="center"/>
      <protection locked="0"/>
    </xf>
    <xf numFmtId="164" fontId="2" fillId="7" borderId="37" xfId="0" applyNumberFormat="1" applyFont="1" applyFill="1" applyBorder="1" applyAlignment="1" applyProtection="1">
      <alignment horizontal="center" vertical="center"/>
      <protection locked="0"/>
    </xf>
    <xf numFmtId="0" fontId="22" fillId="7" borderId="0" xfId="0" applyFont="1" applyFill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24" fillId="7" borderId="3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25" fillId="3" borderId="6" xfId="0" applyNumberFormat="1" applyFont="1" applyFill="1" applyBorder="1" applyAlignment="1">
      <alignment horizontal="left" vertical="center"/>
    </xf>
    <xf numFmtId="164" fontId="25" fillId="3" borderId="9" xfId="0" applyNumberFormat="1" applyFont="1" applyFill="1" applyBorder="1" applyAlignment="1">
      <alignment horizontal="left" vertical="center"/>
    </xf>
    <xf numFmtId="164" fontId="25" fillId="3" borderId="10" xfId="0" applyNumberFormat="1" applyFont="1" applyFill="1" applyBorder="1" applyAlignment="1">
      <alignment horizontal="left" vertical="center"/>
    </xf>
    <xf numFmtId="164" fontId="25" fillId="3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/>
    </xf>
    <xf numFmtId="164" fontId="6" fillId="4" borderId="22" xfId="0" applyNumberFormat="1" applyFont="1" applyFill="1" applyBorder="1" applyAlignment="1">
      <alignment horizontal="right"/>
    </xf>
    <xf numFmtId="164" fontId="25" fillId="3" borderId="6" xfId="0" applyNumberFormat="1" applyFont="1" applyFill="1" applyBorder="1" applyAlignment="1">
      <alignment horizontal="left" vertical="top"/>
    </xf>
    <xf numFmtId="164" fontId="25" fillId="3" borderId="9" xfId="0" applyNumberFormat="1" applyFont="1" applyFill="1" applyBorder="1" applyAlignment="1">
      <alignment horizontal="left" vertical="top"/>
    </xf>
    <xf numFmtId="164" fontId="25" fillId="3" borderId="23" xfId="0" applyNumberFormat="1" applyFont="1" applyFill="1" applyBorder="1" applyAlignment="1">
      <alignment horizontal="left" vertical="top"/>
    </xf>
    <xf numFmtId="164" fontId="25" fillId="3" borderId="11" xfId="0" applyNumberFormat="1" applyFont="1" applyFill="1" applyBorder="1" applyAlignment="1">
      <alignment horizontal="left" vertical="top"/>
    </xf>
    <xf numFmtId="164" fontId="6" fillId="4" borderId="13" xfId="0" applyNumberFormat="1" applyFont="1" applyFill="1" applyBorder="1" applyAlignment="1">
      <alignment horizontal="center"/>
    </xf>
    <xf numFmtId="164" fontId="6" fillId="4" borderId="12" xfId="0" applyNumberFormat="1" applyFont="1" applyFill="1" applyBorder="1" applyAlignment="1">
      <alignment horizontal="center"/>
    </xf>
    <xf numFmtId="167" fontId="2" fillId="2" borderId="30" xfId="0" applyNumberFormat="1" applyFont="1" applyFill="1" applyBorder="1" applyAlignment="1" applyProtection="1">
      <alignment horizontal="center" vertical="center"/>
      <protection locked="0"/>
    </xf>
    <xf numFmtId="167" fontId="2" fillId="2" borderId="32" xfId="0" applyNumberFormat="1" applyFont="1" applyFill="1" applyBorder="1" applyAlignment="1" applyProtection="1">
      <alignment horizontal="center" vertical="center"/>
      <protection locked="0"/>
    </xf>
    <xf numFmtId="167" fontId="2" fillId="2" borderId="3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left" vertical="center"/>
    </xf>
    <xf numFmtId="164" fontId="5" fillId="3" borderId="10" xfId="0" applyNumberFormat="1" applyFont="1" applyFill="1" applyBorder="1" applyAlignment="1">
      <alignment horizontal="left" vertical="center"/>
    </xf>
    <xf numFmtId="164" fontId="5" fillId="3" borderId="11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top"/>
    </xf>
    <xf numFmtId="164" fontId="5" fillId="3" borderId="9" xfId="0" applyNumberFormat="1" applyFont="1" applyFill="1" applyBorder="1" applyAlignment="1">
      <alignment horizontal="left" vertical="top"/>
    </xf>
    <xf numFmtId="164" fontId="5" fillId="3" borderId="23" xfId="0" applyNumberFormat="1" applyFont="1" applyFill="1" applyBorder="1" applyAlignment="1">
      <alignment horizontal="left" vertical="top"/>
    </xf>
    <xf numFmtId="164" fontId="5" fillId="3" borderId="11" xfId="0" applyNumberFormat="1" applyFont="1" applyFill="1" applyBorder="1" applyAlignment="1">
      <alignment horizontal="left" vertical="top"/>
    </xf>
    <xf numFmtId="164" fontId="1" fillId="5" borderId="33" xfId="0" applyNumberFormat="1" applyFont="1" applyFill="1" applyBorder="1" applyAlignment="1">
      <alignment horizontal="left" vertical="center"/>
    </xf>
    <xf numFmtId="164" fontId="2" fillId="7" borderId="18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0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/>
              <a:t>Suivi de trésorerie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0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6893270176295736E-2"/>
          <c:y val="9.6772448179186496E-2"/>
          <c:w val="0.94592082043813153"/>
          <c:h val="0.6331297712895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de trésorerie HT'!$A$128</c:f>
              <c:strCache>
                <c:ptCount val="1"/>
                <c:pt idx="0">
                  <c:v>Trésorerie disponible fin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'Budget de trésorerie HT'!$C$10:$N$10</c:f>
              <c:numCache>
                <c:formatCode>[$-40C]mmm\-yy;@</c:formatCode>
                <c:ptCount val="12"/>
                <c:pt idx="0">
                  <c:v>45565</c:v>
                </c:pt>
                <c:pt idx="1">
                  <c:v>45595</c:v>
                </c:pt>
                <c:pt idx="2">
                  <c:v>45625</c:v>
                </c:pt>
                <c:pt idx="3">
                  <c:v>45655</c:v>
                </c:pt>
                <c:pt idx="4">
                  <c:v>45685</c:v>
                </c:pt>
                <c:pt idx="5">
                  <c:v>45715</c:v>
                </c:pt>
                <c:pt idx="6">
                  <c:v>45745</c:v>
                </c:pt>
                <c:pt idx="7">
                  <c:v>45775</c:v>
                </c:pt>
                <c:pt idx="8">
                  <c:v>45805</c:v>
                </c:pt>
                <c:pt idx="9">
                  <c:v>45835</c:v>
                </c:pt>
                <c:pt idx="10">
                  <c:v>45865</c:v>
                </c:pt>
                <c:pt idx="11">
                  <c:v>45895</c:v>
                </c:pt>
              </c:numCache>
            </c:numRef>
          </c:cat>
          <c:val>
            <c:numRef>
              <c:f>'Budget de trésorerie HT'!$C$128:$N$128</c:f>
              <c:numCache>
                <c:formatCode>#\ ##0\ "€"</c:formatCode>
                <c:ptCount val="12"/>
                <c:pt idx="0">
                  <c:v>15000</c:v>
                </c:pt>
                <c:pt idx="1">
                  <c:v>15000</c:v>
                </c:pt>
                <c:pt idx="2">
                  <c:v>15000</c:v>
                </c:pt>
                <c:pt idx="3">
                  <c:v>15000</c:v>
                </c:pt>
                <c:pt idx="4">
                  <c:v>15000</c:v>
                </c:pt>
                <c:pt idx="5">
                  <c:v>15000</c:v>
                </c:pt>
                <c:pt idx="6">
                  <c:v>15000</c:v>
                </c:pt>
                <c:pt idx="7">
                  <c:v>15000</c:v>
                </c:pt>
                <c:pt idx="8">
                  <c:v>15000</c:v>
                </c:pt>
                <c:pt idx="9">
                  <c:v>15000</c:v>
                </c:pt>
                <c:pt idx="10">
                  <c:v>15000</c:v>
                </c:pt>
                <c:pt idx="11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E-4586-9BA1-20653FE1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023824"/>
        <c:axId val="560016376"/>
      </c:barChart>
      <c:lineChart>
        <c:grouping val="standard"/>
        <c:varyColors val="0"/>
        <c:ser>
          <c:idx val="1"/>
          <c:order val="1"/>
          <c:tx>
            <c:strRef>
              <c:f>'Budget de trésorerie HT'!$A$7</c:f>
              <c:strCache>
                <c:ptCount val="1"/>
                <c:pt idx="0">
                  <c:v>Alerte minimum de solde 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cat>
            <c:multiLvlStrRef>
              <c:f>}</c:f>
              <c:extLst xmlns:c16="http://schemas.microsoft.com/office/drawing/2014/chart" xmlns:c15="http://schemas.microsoft.com/office/drawing/2012/chart"/>
            </c:multiLvlStrRef>
          </c:cat>
          <c:val>
            <c:numRef>
              <c:f>'Budget de trésorerie HT'!$C$7:$N$7</c:f>
              <c:numCache>
                <c:formatCode>General</c:formatCode>
                <c:ptCount val="12"/>
                <c:pt idx="0">
                  <c:v>-40000</c:v>
                </c:pt>
                <c:pt idx="1">
                  <c:v>-40000</c:v>
                </c:pt>
                <c:pt idx="2">
                  <c:v>-40000</c:v>
                </c:pt>
                <c:pt idx="3">
                  <c:v>-40000</c:v>
                </c:pt>
                <c:pt idx="4">
                  <c:v>-40000</c:v>
                </c:pt>
                <c:pt idx="5">
                  <c:v>-40000</c:v>
                </c:pt>
                <c:pt idx="6">
                  <c:v>-40000</c:v>
                </c:pt>
                <c:pt idx="7">
                  <c:v>-40000</c:v>
                </c:pt>
                <c:pt idx="8">
                  <c:v>-40000</c:v>
                </c:pt>
                <c:pt idx="9">
                  <c:v>-40000</c:v>
                </c:pt>
                <c:pt idx="10">
                  <c:v>-40000</c:v>
                </c:pt>
                <c:pt idx="11">
                  <c:v>-40000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E-4586-9BA1-20653FE1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023824"/>
        <c:axId val="560016376"/>
      </c:lineChart>
      <c:dateAx>
        <c:axId val="560023824"/>
        <c:scaling>
          <c:orientation val="minMax"/>
        </c:scaling>
        <c:delete val="0"/>
        <c:axPos val="b"/>
        <c:numFmt formatCode="[$-40C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016376"/>
        <c:crosses val="autoZero"/>
        <c:auto val="1"/>
        <c:lblOffset val="100"/>
        <c:baseTimeUnit val="months"/>
        <c:majorUnit val="1"/>
        <c:minorUnit val="1"/>
      </c:dateAx>
      <c:valAx>
        <c:axId val="56001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02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24315522492467123"/>
          <c:y val="0.93606504050680617"/>
          <c:w val="0.52211089861901516"/>
          <c:h val="5.6398809523809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0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/>
              <a:t>Suivi de trésorerie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0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6893270176295736E-2"/>
          <c:y val="9.6772448179186496E-2"/>
          <c:w val="0.94592082043813153"/>
          <c:h val="0.6331297712895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de trésorerie TTC'!$A$101</c:f>
              <c:strCache>
                <c:ptCount val="1"/>
                <c:pt idx="0">
                  <c:v>Trésorerie disponible fin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'Budget de trésorerie TTC'!$C$12:$N$12</c:f>
              <c:numCache>
                <c:formatCode>[$-40C]mmm\-yy;@</c:formatCode>
                <c:ptCount val="12"/>
                <c:pt idx="0">
                  <c:v>45565</c:v>
                </c:pt>
                <c:pt idx="1">
                  <c:v>45595</c:v>
                </c:pt>
                <c:pt idx="2">
                  <c:v>45625</c:v>
                </c:pt>
                <c:pt idx="3">
                  <c:v>45655</c:v>
                </c:pt>
                <c:pt idx="4">
                  <c:v>45685</c:v>
                </c:pt>
                <c:pt idx="5">
                  <c:v>45715</c:v>
                </c:pt>
                <c:pt idx="6">
                  <c:v>45745</c:v>
                </c:pt>
                <c:pt idx="7">
                  <c:v>45775</c:v>
                </c:pt>
                <c:pt idx="8">
                  <c:v>45805</c:v>
                </c:pt>
                <c:pt idx="9">
                  <c:v>45835</c:v>
                </c:pt>
                <c:pt idx="10">
                  <c:v>45865</c:v>
                </c:pt>
                <c:pt idx="11">
                  <c:v>45895</c:v>
                </c:pt>
              </c:numCache>
            </c:numRef>
          </c:cat>
          <c:val>
            <c:numRef>
              <c:f>'Budget de trésorerie TTC'!$C$101:$N$101</c:f>
              <c:numCache>
                <c:formatCode>#\ ##0\ "€"</c:formatCode>
                <c:ptCount val="12"/>
                <c:pt idx="0">
                  <c:v>15000</c:v>
                </c:pt>
                <c:pt idx="1">
                  <c:v>15000</c:v>
                </c:pt>
                <c:pt idx="2">
                  <c:v>15000</c:v>
                </c:pt>
                <c:pt idx="3">
                  <c:v>15000</c:v>
                </c:pt>
                <c:pt idx="4">
                  <c:v>15000</c:v>
                </c:pt>
                <c:pt idx="5">
                  <c:v>15000</c:v>
                </c:pt>
                <c:pt idx="6">
                  <c:v>15000</c:v>
                </c:pt>
                <c:pt idx="7">
                  <c:v>15000</c:v>
                </c:pt>
                <c:pt idx="8">
                  <c:v>15000</c:v>
                </c:pt>
                <c:pt idx="9">
                  <c:v>15000</c:v>
                </c:pt>
                <c:pt idx="10">
                  <c:v>15000</c:v>
                </c:pt>
                <c:pt idx="11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0-433E-AD4C-2620B1247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023824"/>
        <c:axId val="560016376"/>
      </c:barChart>
      <c:lineChart>
        <c:grouping val="standard"/>
        <c:varyColors val="0"/>
        <c:ser>
          <c:idx val="1"/>
          <c:order val="1"/>
          <c:tx>
            <c:strRef>
              <c:f>'Budget de trésorerie TTC'!$A$9</c:f>
              <c:strCache>
                <c:ptCount val="1"/>
                <c:pt idx="0">
                  <c:v>Alerte minimum de solde 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cat>
            <c:multiLvlStrRef>
              <c:f>}</c:f>
              <c:extLst xmlns:c16="http://schemas.microsoft.com/office/drawing/2014/chart" xmlns:c15="http://schemas.microsoft.com/office/drawing/2012/chart"/>
            </c:multiLvlStrRef>
          </c:cat>
          <c:val>
            <c:numRef>
              <c:f>'Budget de trésorerie TTC'!$C$9:$N$9</c:f>
              <c:numCache>
                <c:formatCode>General</c:formatCode>
                <c:ptCount val="12"/>
                <c:pt idx="0">
                  <c:v>-40000</c:v>
                </c:pt>
                <c:pt idx="1">
                  <c:v>-40000</c:v>
                </c:pt>
                <c:pt idx="2">
                  <c:v>-40000</c:v>
                </c:pt>
                <c:pt idx="3">
                  <c:v>-40000</c:v>
                </c:pt>
                <c:pt idx="4">
                  <c:v>-40000</c:v>
                </c:pt>
                <c:pt idx="5">
                  <c:v>-40000</c:v>
                </c:pt>
                <c:pt idx="6">
                  <c:v>-40000</c:v>
                </c:pt>
                <c:pt idx="7">
                  <c:v>-40000</c:v>
                </c:pt>
                <c:pt idx="8">
                  <c:v>-40000</c:v>
                </c:pt>
                <c:pt idx="9">
                  <c:v>-40000</c:v>
                </c:pt>
                <c:pt idx="10">
                  <c:v>-40000</c:v>
                </c:pt>
                <c:pt idx="11">
                  <c:v>-40000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0-433E-AD4C-2620B1247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023824"/>
        <c:axId val="560016376"/>
      </c:lineChart>
      <c:dateAx>
        <c:axId val="560023824"/>
        <c:scaling>
          <c:orientation val="minMax"/>
        </c:scaling>
        <c:delete val="0"/>
        <c:axPos val="b"/>
        <c:numFmt formatCode="[$-40C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016376"/>
        <c:crosses val="autoZero"/>
        <c:auto val="1"/>
        <c:lblOffset val="100"/>
        <c:baseTimeUnit val="months"/>
        <c:majorUnit val="1"/>
        <c:minorUnit val="1"/>
      </c:dateAx>
      <c:valAx>
        <c:axId val="56001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02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24315522492467123"/>
          <c:y val="0.93606504050680617"/>
          <c:w val="0.52211089861901516"/>
          <c:h val="5.6398809523809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17</xdr:row>
      <xdr:rowOff>190501</xdr:rowOff>
    </xdr:from>
    <xdr:to>
      <xdr:col>5</xdr:col>
      <xdr:colOff>51954</xdr:colOff>
      <xdr:row>35</xdr:row>
      <xdr:rowOff>203062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79657E9F-E682-5B14-3899-D45CFC0AE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5" y="4225637"/>
          <a:ext cx="3307772" cy="460188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40009</xdr:colOff>
      <xdr:row>34</xdr:row>
      <xdr:rowOff>155341</xdr:rowOff>
    </xdr:from>
    <xdr:to>
      <xdr:col>2</xdr:col>
      <xdr:colOff>609394</xdr:colOff>
      <xdr:row>35</xdr:row>
      <xdr:rowOff>223152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9" y="8537341"/>
          <a:ext cx="1591158" cy="31026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3</xdr:col>
      <xdr:colOff>298926</xdr:colOff>
      <xdr:row>2</xdr:row>
      <xdr:rowOff>155863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5AFC97E7-E1A2-E170-8E12-CE1C8EA9B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82698" cy="606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173182</xdr:colOff>
      <xdr:row>0</xdr:row>
      <xdr:rowOff>100446</xdr:rowOff>
    </xdr:from>
    <xdr:to>
      <xdr:col>7</xdr:col>
      <xdr:colOff>744682</xdr:colOff>
      <xdr:row>1</xdr:row>
      <xdr:rowOff>120814</xdr:rowOff>
    </xdr:to>
    <xdr:pic>
      <xdr:nvPicPr>
        <xdr:cNvPr id="6" name="Image 2">
          <a:extLst>
            <a:ext uri="{FF2B5EF4-FFF2-40B4-BE49-F238E27FC236}">
              <a16:creationId xmlns:a16="http://schemas.microsoft.com/office/drawing/2014/main" id="{7204CDAB-2433-D6C5-87E9-B496147AA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955" y="100446"/>
          <a:ext cx="2857500" cy="245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623454</xdr:colOff>
      <xdr:row>30</xdr:row>
      <xdr:rowOff>207819</xdr:rowOff>
    </xdr:from>
    <xdr:to>
      <xdr:col>8</xdr:col>
      <xdr:colOff>34636</xdr:colOff>
      <xdr:row>35</xdr:row>
      <xdr:rowOff>190501</xdr:rowOff>
    </xdr:to>
    <xdr:sp macro="" textlink="">
      <xdr:nvSpPr>
        <xdr:cNvPr id="15" name="Zone de texte 2">
          <a:extLst>
            <a:ext uri="{FF2B5EF4-FFF2-40B4-BE49-F238E27FC236}">
              <a16:creationId xmlns:a16="http://schemas.microsoft.com/office/drawing/2014/main" id="{E511E551-AD43-A329-F5FD-590257096C68}"/>
            </a:ext>
          </a:extLst>
        </xdr:cNvPr>
        <xdr:cNvSpPr txBox="1">
          <a:spLocks noChangeArrowheads="1"/>
        </xdr:cNvSpPr>
      </xdr:nvSpPr>
      <xdr:spPr bwMode="auto">
        <a:xfrm>
          <a:off x="1645227" y="7585364"/>
          <a:ext cx="3983182" cy="1229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899160" indent="449580" algn="ctr">
            <a:lnSpc>
              <a:spcPct val="107000"/>
            </a:lnSpc>
            <a:spcAft>
              <a:spcPts val="800"/>
            </a:spcAft>
          </a:pPr>
          <a:r>
            <a:rPr lang="fr-FR" sz="1600" b="1">
              <a:solidFill>
                <a:srgbClr val="231123"/>
              </a:solidFill>
              <a:effectLst/>
              <a:latin typeface="Inter Medium" panose="020B050203000000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vos côtés, pour réussir</a:t>
          </a:r>
          <a:endParaRPr lang="fr-FR" sz="900">
            <a:solidFill>
              <a:srgbClr val="231123"/>
            </a:solidFill>
            <a:effectLst/>
            <a:latin typeface="Inter Medium" panose="020B050203000000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348740">
            <a:lnSpc>
              <a:spcPct val="107000"/>
            </a:lnSpc>
            <a:spcAft>
              <a:spcPts val="800"/>
            </a:spcAft>
          </a:pPr>
          <a:r>
            <a:rPr lang="fr-FR" sz="900">
              <a:solidFill>
                <a:srgbClr val="231123"/>
              </a:solidFill>
              <a:effectLst/>
              <a:latin typeface="Inter Medium" panose="020B050203000000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10 rue Dieudonné Costes – 28000 Chartres</a:t>
          </a:r>
          <a:endParaRPr lang="fr-FR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49580" indent="449580">
            <a:lnSpc>
              <a:spcPct val="107000"/>
            </a:lnSpc>
            <a:spcAft>
              <a:spcPts val="800"/>
            </a:spcAft>
          </a:pPr>
          <a:r>
            <a:rPr lang="fr-FR" sz="900">
              <a:solidFill>
                <a:srgbClr val="231123"/>
              </a:solidFill>
              <a:effectLst/>
              <a:latin typeface="Inter Medium" panose="020B050203000000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02.37.33.61.50 </a:t>
          </a:r>
          <a:r>
            <a:rPr lang="fr-FR" sz="900">
              <a:effectLst/>
              <a:latin typeface="Inter Medium" panose="020B050203000000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accueil@as-agc28.fr</a:t>
          </a:r>
          <a:r>
            <a:rPr lang="fr-FR" sz="900">
              <a:solidFill>
                <a:srgbClr val="231123"/>
              </a:solidFill>
              <a:effectLst/>
              <a:latin typeface="Inter Medium" panose="020B050203000000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              		www.as28.fr</a:t>
          </a:r>
          <a:endParaRPr lang="fr-FR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554182</xdr:colOff>
      <xdr:row>3</xdr:row>
      <xdr:rowOff>211280</xdr:rowOff>
    </xdr:from>
    <xdr:to>
      <xdr:col>7</xdr:col>
      <xdr:colOff>299605</xdr:colOff>
      <xdr:row>8</xdr:row>
      <xdr:rowOff>135946</xdr:rowOff>
    </xdr:to>
    <xdr:sp macro="" textlink="">
      <xdr:nvSpPr>
        <xdr:cNvPr id="2061" name="Rectangle à coins arrondis 5">
          <a:extLst>
            <a:ext uri="{FF2B5EF4-FFF2-40B4-BE49-F238E27FC236}">
              <a16:creationId xmlns:a16="http://schemas.microsoft.com/office/drawing/2014/main" id="{F3B10F3D-E4E4-446D-2D0F-BC756EA78DF6}"/>
            </a:ext>
          </a:extLst>
        </xdr:cNvPr>
        <xdr:cNvSpPr>
          <a:spLocks noChangeArrowheads="1"/>
        </xdr:cNvSpPr>
      </xdr:nvSpPr>
      <xdr:spPr bwMode="auto">
        <a:xfrm>
          <a:off x="813955" y="886689"/>
          <a:ext cx="4317423" cy="1154257"/>
        </a:xfrm>
        <a:prstGeom prst="roundRect">
          <a:avLst>
            <a:gd name="adj" fmla="val 16667"/>
          </a:avLst>
        </a:prstGeom>
        <a:solidFill>
          <a:srgbClr val="7083AF"/>
        </a:solidFill>
        <a:ln w="12700">
          <a:solidFill>
            <a:srgbClr val="7083A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FR" sz="2000" b="1" i="0" u="none" strike="noStrike" baseline="0">
            <a:solidFill>
              <a:srgbClr val="FFFFFF"/>
            </a:solidFill>
            <a:latin typeface="Inter Medium"/>
            <a:ea typeface="Inter Medium"/>
          </a:endParaRPr>
        </a:p>
        <a:p>
          <a:pPr algn="ctr" rtl="0">
            <a:defRPr sz="1000"/>
          </a:pPr>
          <a:r>
            <a:rPr lang="fr-FR" sz="2000" b="1" i="0" u="none" strike="noStrike" baseline="0">
              <a:solidFill>
                <a:srgbClr val="FFFFFF"/>
              </a:solidFill>
              <a:latin typeface="Inter Medium"/>
              <a:ea typeface="Inter Medium"/>
            </a:rPr>
            <a:t>BUDGET DE TRESORERIE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432952</xdr:colOff>
      <xdr:row>11</xdr:row>
      <xdr:rowOff>150668</xdr:rowOff>
    </xdr:from>
    <xdr:to>
      <xdr:col>38</xdr:col>
      <xdr:colOff>294406</xdr:colOff>
      <xdr:row>42</xdr:row>
      <xdr:rowOff>207815</xdr:rowOff>
    </xdr:to>
    <xdr:graphicFrame macro="">
      <xdr:nvGraphicFramePr>
        <xdr:cNvPr id="4" name="Graphique 2" descr="Le graphique combiné montre l’Alerte minimale de trésorerie disponible et Projection de flux de trésorerie 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40821</xdr:colOff>
      <xdr:row>0</xdr:row>
      <xdr:rowOff>68036</xdr:rowOff>
    </xdr:from>
    <xdr:to>
      <xdr:col>0</xdr:col>
      <xdr:colOff>2476499</xdr:colOff>
      <xdr:row>3</xdr:row>
      <xdr:rowOff>133381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B4903B-BABE-FDA5-A587-5B8EEB550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68036"/>
          <a:ext cx="2435678" cy="691274"/>
        </a:xfrm>
        <a:prstGeom prst="rect">
          <a:avLst/>
        </a:prstGeom>
      </xdr:spPr>
    </xdr:pic>
    <xdr:clientData/>
  </xdr:twoCellAnchor>
  <xdr:twoCellAnchor>
    <xdr:from>
      <xdr:col>0</xdr:col>
      <xdr:colOff>4000501</xdr:colOff>
      <xdr:row>9</xdr:row>
      <xdr:rowOff>155864</xdr:rowOff>
    </xdr:from>
    <xdr:to>
      <xdr:col>1</xdr:col>
      <xdr:colOff>17319</xdr:colOff>
      <xdr:row>10</xdr:row>
      <xdr:rowOff>121228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E0A12A89-3863-D092-9936-0382529562B0}"/>
            </a:ext>
          </a:extLst>
        </xdr:cNvPr>
        <xdr:cNvCxnSpPr/>
      </xdr:nvCxnSpPr>
      <xdr:spPr>
        <a:xfrm>
          <a:off x="4000501" y="2078182"/>
          <a:ext cx="398318" cy="22513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432952</xdr:colOff>
      <xdr:row>13</xdr:row>
      <xdr:rowOff>150668</xdr:rowOff>
    </xdr:from>
    <xdr:to>
      <xdr:col>37</xdr:col>
      <xdr:colOff>294409</xdr:colOff>
      <xdr:row>45</xdr:row>
      <xdr:rowOff>69270</xdr:rowOff>
    </xdr:to>
    <xdr:graphicFrame macro="">
      <xdr:nvGraphicFramePr>
        <xdr:cNvPr id="2" name="Graphique 2" descr="Le graphique combiné montre l’Alerte minimale de trésorerie disponible et Projection de flux de trésorerie ">
          <a:extLst>
            <a:ext uri="{FF2B5EF4-FFF2-40B4-BE49-F238E27FC236}">
              <a16:creationId xmlns:a16="http://schemas.microsoft.com/office/drawing/2014/main" id="{CB82BB9C-3F11-4688-8851-CD6622448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40821</xdr:colOff>
      <xdr:row>0</xdr:row>
      <xdr:rowOff>68036</xdr:rowOff>
    </xdr:from>
    <xdr:to>
      <xdr:col>0</xdr:col>
      <xdr:colOff>2476499</xdr:colOff>
      <xdr:row>3</xdr:row>
      <xdr:rowOff>133381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F75C18-0948-45FD-ADD5-9A45B51FB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68036"/>
          <a:ext cx="2435678" cy="693995"/>
        </a:xfrm>
        <a:prstGeom prst="rect">
          <a:avLst/>
        </a:prstGeom>
      </xdr:spPr>
    </xdr:pic>
    <xdr:clientData/>
  </xdr:twoCellAnchor>
  <xdr:twoCellAnchor>
    <xdr:from>
      <xdr:col>0</xdr:col>
      <xdr:colOff>4000501</xdr:colOff>
      <xdr:row>11</xdr:row>
      <xdr:rowOff>155864</xdr:rowOff>
    </xdr:from>
    <xdr:to>
      <xdr:col>1</xdr:col>
      <xdr:colOff>17319</xdr:colOff>
      <xdr:row>12</xdr:row>
      <xdr:rowOff>121228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BADF97A7-D120-4509-B70C-925A09E37479}"/>
            </a:ext>
          </a:extLst>
        </xdr:cNvPr>
        <xdr:cNvCxnSpPr/>
      </xdr:nvCxnSpPr>
      <xdr:spPr>
        <a:xfrm>
          <a:off x="4000501" y="2070389"/>
          <a:ext cx="398318" cy="22253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opLeftCell="A11" zoomScale="70" zoomScaleNormal="70" zoomScaleSheetLayoutView="55" zoomScalePageLayoutView="25" workbookViewId="0">
      <selection activeCell="I29" sqref="I29"/>
    </sheetView>
  </sheetViews>
  <sheetFormatPr baseColWidth="10" defaultRowHeight="15"/>
  <cols>
    <col min="1" max="1" width="4" customWidth="1"/>
  </cols>
  <sheetData>
    <row r="1" spans="1:8" ht="17.25">
      <c r="A1" s="48"/>
      <c r="B1" s="77"/>
      <c r="C1" s="77"/>
      <c r="D1" s="20"/>
      <c r="E1" s="21"/>
      <c r="F1" s="21"/>
      <c r="G1" s="21"/>
      <c r="H1" s="21"/>
    </row>
    <row r="2" spans="1:8" ht="17.25">
      <c r="A2" s="48"/>
      <c r="B2" s="77"/>
      <c r="C2" s="77"/>
      <c r="D2" s="20"/>
      <c r="E2" s="21"/>
      <c r="F2" s="21"/>
      <c r="G2" s="21"/>
      <c r="H2" s="21"/>
    </row>
    <row r="3" spans="1:8" ht="17.25">
      <c r="A3" s="48"/>
      <c r="B3" s="77"/>
      <c r="C3" s="77"/>
      <c r="D3" s="20"/>
      <c r="E3" s="21"/>
      <c r="F3" s="21"/>
      <c r="G3" s="21"/>
      <c r="H3" s="21"/>
    </row>
    <row r="4" spans="1:8" ht="17.25">
      <c r="B4" s="77"/>
      <c r="C4" s="77"/>
      <c r="D4" s="20"/>
      <c r="E4" s="19"/>
      <c r="F4" s="19"/>
      <c r="G4" s="19"/>
      <c r="H4" s="19"/>
    </row>
    <row r="5" spans="1:8" ht="17.25">
      <c r="B5" s="19"/>
      <c r="C5" s="19"/>
      <c r="D5" s="21"/>
      <c r="E5" s="21"/>
      <c r="F5" s="21"/>
      <c r="G5" s="21"/>
      <c r="H5" s="21"/>
    </row>
    <row r="6" spans="1:8" ht="15.75" customHeight="1">
      <c r="A6" s="49"/>
      <c r="B6" s="61"/>
      <c r="C6" s="61"/>
      <c r="D6" s="61"/>
      <c r="E6" s="61"/>
      <c r="F6" s="61"/>
      <c r="G6" s="61"/>
      <c r="H6" s="61"/>
    </row>
    <row r="7" spans="1:8" ht="18.75" customHeight="1">
      <c r="A7" s="50"/>
      <c r="B7" s="61"/>
      <c r="C7" s="61"/>
      <c r="D7" s="61"/>
      <c r="E7" s="61"/>
      <c r="F7" s="61"/>
      <c r="G7" s="61"/>
      <c r="H7" s="61"/>
    </row>
    <row r="8" spans="1:8" ht="26.25">
      <c r="A8" s="51"/>
      <c r="B8" s="61"/>
      <c r="C8" s="61"/>
      <c r="D8" s="61"/>
      <c r="E8" s="61"/>
      <c r="F8" s="61"/>
      <c r="G8" s="61"/>
      <c r="H8" s="61"/>
    </row>
    <row r="9" spans="1:8" ht="15" customHeight="1">
      <c r="A9" s="52"/>
      <c r="B9" s="61"/>
      <c r="C9" s="61"/>
      <c r="D9" s="61"/>
      <c r="E9" s="61"/>
      <c r="F9" s="61"/>
      <c r="G9" s="61"/>
      <c r="H9" s="61"/>
    </row>
    <row r="10" spans="1:8" ht="17.25" customHeight="1">
      <c r="A10" s="19"/>
      <c r="B10" s="61"/>
      <c r="C10" s="61"/>
      <c r="D10" s="61"/>
      <c r="E10" s="61"/>
      <c r="F10" s="61"/>
      <c r="G10" s="61"/>
      <c r="H10" s="61"/>
    </row>
    <row r="11" spans="1:8" ht="17.25" customHeight="1">
      <c r="A11" s="19"/>
      <c r="B11" s="61"/>
      <c r="C11" s="61"/>
      <c r="D11" s="61"/>
      <c r="E11" s="61"/>
      <c r="F11" s="61"/>
      <c r="G11" s="61"/>
      <c r="H11" s="61"/>
    </row>
    <row r="12" spans="1:8" ht="19.5">
      <c r="A12" s="19"/>
      <c r="B12" s="19"/>
      <c r="C12" s="19"/>
      <c r="D12" s="19"/>
      <c r="E12" s="53" t="s">
        <v>63</v>
      </c>
      <c r="F12" s="57"/>
      <c r="G12" s="58"/>
      <c r="H12" s="19"/>
    </row>
    <row r="13" spans="1:8" ht="19.5">
      <c r="A13" s="19"/>
      <c r="B13" s="19"/>
      <c r="C13" s="19"/>
      <c r="D13" s="19"/>
      <c r="E13" s="54" t="s">
        <v>64</v>
      </c>
      <c r="F13" s="57"/>
      <c r="G13" s="58"/>
      <c r="H13" s="19"/>
    </row>
    <row r="14" spans="1:8" ht="19.5">
      <c r="A14" s="19"/>
      <c r="B14" s="19"/>
      <c r="C14" s="19"/>
      <c r="D14" s="21"/>
      <c r="E14" s="54" t="s">
        <v>66</v>
      </c>
      <c r="F14" s="59"/>
      <c r="G14" s="60"/>
      <c r="H14" s="19"/>
    </row>
    <row r="15" spans="1:8" ht="19.5">
      <c r="A15" s="19"/>
      <c r="B15" s="19"/>
      <c r="C15" s="19"/>
      <c r="D15" s="21"/>
      <c r="E15" s="53" t="s">
        <v>65</v>
      </c>
      <c r="F15" s="55"/>
      <c r="G15" s="56"/>
      <c r="H15" s="22"/>
    </row>
    <row r="16" spans="1:8" ht="20.25">
      <c r="A16" s="19"/>
      <c r="B16" s="23"/>
      <c r="C16" s="23"/>
      <c r="D16" s="24"/>
      <c r="E16" s="25" t="s">
        <v>62</v>
      </c>
      <c r="F16" s="78"/>
      <c r="G16" s="79"/>
      <c r="H16" s="19"/>
    </row>
    <row r="17" spans="1:8" ht="20.25">
      <c r="A17" s="19"/>
      <c r="B17" s="23"/>
      <c r="C17" s="23"/>
      <c r="D17" s="24"/>
      <c r="F17" s="72" t="s">
        <v>83</v>
      </c>
      <c r="H17" s="19"/>
    </row>
    <row r="18" spans="1:8" ht="20.25">
      <c r="A18" s="19"/>
      <c r="B18" s="23"/>
      <c r="C18" s="23"/>
      <c r="D18" s="24"/>
      <c r="H18" s="19"/>
    </row>
    <row r="19" spans="1:8" ht="19.5">
      <c r="A19" s="19"/>
      <c r="B19" s="23"/>
      <c r="C19" s="23"/>
      <c r="D19" s="23"/>
      <c r="H19" s="19"/>
    </row>
    <row r="20" spans="1:8" ht="19.5">
      <c r="A20" s="19"/>
      <c r="B20" s="23"/>
      <c r="C20" s="23"/>
      <c r="D20" s="23"/>
      <c r="H20" s="19"/>
    </row>
    <row r="21" spans="1:8" ht="21">
      <c r="A21" s="19"/>
      <c r="B21" s="23"/>
      <c r="C21" s="23"/>
      <c r="D21" s="23"/>
      <c r="E21" s="24"/>
      <c r="F21" s="26"/>
      <c r="G21" s="27"/>
      <c r="H21" s="27"/>
    </row>
    <row r="22" spans="1:8" ht="21">
      <c r="A22" s="19"/>
      <c r="B22" s="23"/>
      <c r="C22" s="23"/>
      <c r="D22" s="23"/>
      <c r="E22" s="23"/>
      <c r="F22" s="27"/>
      <c r="G22" s="27"/>
      <c r="H22" s="19"/>
    </row>
    <row r="23" spans="1:8" ht="21">
      <c r="A23" s="19"/>
      <c r="B23" s="23"/>
      <c r="C23" s="23"/>
      <c r="D23" s="23"/>
      <c r="E23" s="23"/>
      <c r="F23" s="27"/>
      <c r="G23" s="27"/>
      <c r="H23" s="19"/>
    </row>
    <row r="24" spans="1:8" ht="21">
      <c r="A24" s="19"/>
      <c r="B24" s="23"/>
      <c r="C24" s="23"/>
      <c r="D24" s="23"/>
      <c r="E24" s="23"/>
      <c r="F24" s="27"/>
      <c r="G24" s="27"/>
      <c r="H24" s="19"/>
    </row>
    <row r="25" spans="1:8" ht="20.25">
      <c r="A25" s="19"/>
      <c r="B25" s="24"/>
      <c r="C25" s="24"/>
      <c r="D25" s="24"/>
      <c r="E25" s="24"/>
      <c r="F25" s="21"/>
      <c r="G25" s="21"/>
      <c r="H25" s="21"/>
    </row>
    <row r="26" spans="1:8" ht="20.25">
      <c r="A26" s="19"/>
      <c r="B26" s="24"/>
      <c r="C26" s="24"/>
      <c r="D26" s="24"/>
      <c r="E26" s="24"/>
      <c r="F26" s="21"/>
      <c r="G26" s="21"/>
      <c r="H26" s="21"/>
    </row>
    <row r="27" spans="1:8" ht="20.25">
      <c r="A27" s="19"/>
      <c r="B27" s="24"/>
      <c r="C27" s="24"/>
      <c r="D27" s="24"/>
      <c r="E27" s="24"/>
      <c r="F27" s="21"/>
      <c r="G27" s="21"/>
      <c r="H27" s="21"/>
    </row>
    <row r="28" spans="1:8" ht="20.25">
      <c r="A28" s="19"/>
      <c r="B28" s="24"/>
      <c r="C28" s="24"/>
      <c r="D28" s="24"/>
      <c r="E28" s="24"/>
      <c r="F28" s="21"/>
      <c r="G28" s="21"/>
      <c r="H28" s="21"/>
    </row>
    <row r="29" spans="1:8" ht="20.25">
      <c r="A29" s="19"/>
      <c r="B29" s="24"/>
      <c r="C29" s="24"/>
      <c r="D29" s="24"/>
      <c r="E29" s="25"/>
      <c r="F29" s="21"/>
      <c r="G29" s="21"/>
      <c r="H29" s="21"/>
    </row>
    <row r="30" spans="1:8" ht="20.25">
      <c r="A30" s="19"/>
      <c r="B30" s="24"/>
      <c r="C30" s="24"/>
      <c r="F30" s="114" t="s">
        <v>88</v>
      </c>
      <c r="G30" s="21"/>
      <c r="H30" s="21"/>
    </row>
    <row r="31" spans="1:8" ht="20.25">
      <c r="A31" s="21"/>
      <c r="B31" s="24"/>
      <c r="C31" s="24"/>
      <c r="D31" s="24"/>
      <c r="E31" s="24"/>
      <c r="G31" s="76" t="s">
        <v>89</v>
      </c>
      <c r="H31" s="21"/>
    </row>
    <row r="32" spans="1:8" ht="20.25">
      <c r="A32" s="21"/>
      <c r="B32" s="24"/>
      <c r="C32" s="24"/>
      <c r="D32" s="24"/>
      <c r="E32" s="24"/>
      <c r="F32" s="21"/>
      <c r="G32" s="21"/>
      <c r="H32" s="21"/>
    </row>
    <row r="33" spans="1:8" ht="19.5">
      <c r="A33" s="21"/>
      <c r="B33" s="23"/>
      <c r="C33" s="23"/>
      <c r="D33" s="21"/>
      <c r="E33" s="21"/>
      <c r="F33" s="21"/>
      <c r="G33" s="21"/>
      <c r="H33" s="21"/>
    </row>
    <row r="34" spans="1:8" ht="19.5">
      <c r="A34" s="21"/>
      <c r="B34" s="28"/>
      <c r="C34" s="23"/>
      <c r="D34" s="19"/>
      <c r="E34" s="19"/>
      <c r="F34" s="19"/>
      <c r="G34" s="19"/>
      <c r="H34" s="19"/>
    </row>
    <row r="35" spans="1:8" ht="19.5">
      <c r="A35" s="21"/>
      <c r="B35" s="23"/>
      <c r="C35" s="23"/>
      <c r="D35" s="19"/>
      <c r="E35" s="19"/>
      <c r="F35" s="19"/>
      <c r="G35" s="19"/>
      <c r="H35" s="19"/>
    </row>
    <row r="36" spans="1:8" ht="19.5">
      <c r="A36" s="21"/>
      <c r="B36" s="23"/>
      <c r="C36" s="23"/>
      <c r="D36" s="19"/>
      <c r="E36" s="19"/>
      <c r="F36" s="19"/>
      <c r="G36" s="19"/>
      <c r="H36" s="19"/>
    </row>
    <row r="37" spans="1:8" ht="19.5">
      <c r="A37" s="21"/>
      <c r="B37" s="23"/>
      <c r="C37" s="23"/>
      <c r="D37" s="19"/>
      <c r="E37" s="19"/>
      <c r="F37" s="19"/>
      <c r="G37" s="19"/>
      <c r="H37" s="19"/>
    </row>
    <row r="38" spans="1:8" ht="19.5">
      <c r="A38" s="21"/>
      <c r="B38" s="23"/>
      <c r="C38" s="23"/>
      <c r="D38" s="19"/>
      <c r="E38" s="19"/>
      <c r="F38" s="19"/>
      <c r="G38" s="19"/>
      <c r="H38" s="19"/>
    </row>
    <row r="39" spans="1:8" ht="19.5">
      <c r="A39" s="21"/>
      <c r="B39" s="23"/>
      <c r="C39" s="23"/>
      <c r="D39" s="19"/>
      <c r="E39" s="19"/>
      <c r="F39" s="19"/>
      <c r="G39" s="19"/>
      <c r="H39" s="19"/>
    </row>
    <row r="40" spans="1:8" ht="16.5">
      <c r="A40" s="21"/>
      <c r="B40" s="29"/>
      <c r="C40" s="29"/>
      <c r="D40" s="29"/>
      <c r="E40" s="29"/>
      <c r="F40" s="29"/>
      <c r="G40" s="29"/>
      <c r="H40" s="29"/>
    </row>
  </sheetData>
  <sheetProtection selectLockedCells="1"/>
  <mergeCells count="2">
    <mergeCell ref="B1:C4"/>
    <mergeCell ref="F16:G16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tabSelected="1" topLeftCell="A64" zoomScale="55" zoomScaleNormal="55" zoomScaleSheetLayoutView="130" zoomScalePageLayoutView="60" workbookViewId="0">
      <selection activeCell="D16" sqref="D16"/>
    </sheetView>
  </sheetViews>
  <sheetFormatPr baseColWidth="10" defaultColWidth="11.5703125" defaultRowHeight="15"/>
  <cols>
    <col min="1" max="1" width="65.7109375" style="1" customWidth="1"/>
    <col min="2" max="2" width="21" style="1" customWidth="1"/>
    <col min="3" max="15" width="18" style="1" customWidth="1"/>
    <col min="16" max="16384" width="11.5703125" style="1"/>
  </cols>
  <sheetData>
    <row r="1" spans="1:15" ht="15" customHeight="1">
      <c r="C1" s="83" t="s">
        <v>77</v>
      </c>
      <c r="D1" s="84"/>
      <c r="E1" s="84"/>
      <c r="F1" s="84"/>
      <c r="G1" s="84"/>
      <c r="H1" s="84"/>
      <c r="I1" s="84"/>
      <c r="J1" s="1" t="s">
        <v>50</v>
      </c>
    </row>
    <row r="2" spans="1:15" ht="15" customHeight="1">
      <c r="B2" s="1" t="s">
        <v>83</v>
      </c>
      <c r="C2" s="85"/>
      <c r="D2" s="85"/>
      <c r="E2" s="85"/>
      <c r="F2" s="85"/>
      <c r="G2" s="85"/>
      <c r="H2" s="85"/>
      <c r="I2" s="85"/>
    </row>
    <row r="3" spans="1:15" ht="19.5">
      <c r="J3" s="25"/>
      <c r="K3" s="99" t="s">
        <v>78</v>
      </c>
      <c r="L3" s="100"/>
      <c r="M3" s="100"/>
      <c r="N3" s="101"/>
    </row>
    <row r="5" spans="1:15" ht="15.75" customHeight="1" thickBot="1">
      <c r="B5" s="1" t="s">
        <v>86</v>
      </c>
    </row>
    <row r="6" spans="1:15" ht="20.25" customHeight="1" thickBot="1">
      <c r="A6" s="18" t="s">
        <v>0</v>
      </c>
      <c r="B6" s="33">
        <v>45535</v>
      </c>
    </row>
    <row r="7" spans="1:15" ht="20.25" thickBot="1">
      <c r="A7" s="2" t="s">
        <v>1</v>
      </c>
      <c r="B7" s="34">
        <v>-40000</v>
      </c>
      <c r="C7" s="4">
        <f>+B7</f>
        <v>-40000</v>
      </c>
      <c r="D7" s="4">
        <f t="shared" ref="D7:N7" si="0">+C7</f>
        <v>-40000</v>
      </c>
      <c r="E7" s="4">
        <f t="shared" si="0"/>
        <v>-40000</v>
      </c>
      <c r="F7" s="4">
        <f t="shared" si="0"/>
        <v>-40000</v>
      </c>
      <c r="G7" s="4">
        <f t="shared" si="0"/>
        <v>-40000</v>
      </c>
      <c r="H7" s="4">
        <f t="shared" si="0"/>
        <v>-40000</v>
      </c>
      <c r="I7" s="4">
        <f t="shared" si="0"/>
        <v>-40000</v>
      </c>
      <c r="J7" s="4">
        <f t="shared" si="0"/>
        <v>-40000</v>
      </c>
      <c r="K7" s="4">
        <f t="shared" si="0"/>
        <v>-40000</v>
      </c>
      <c r="L7" s="4">
        <f t="shared" si="0"/>
        <v>-40000</v>
      </c>
      <c r="M7" s="4">
        <f t="shared" si="0"/>
        <v>-40000</v>
      </c>
      <c r="N7" s="4">
        <f t="shared" si="0"/>
        <v>-40000</v>
      </c>
    </row>
    <row r="8" spans="1:15">
      <c r="B8" s="1" t="s">
        <v>87</v>
      </c>
    </row>
    <row r="10" spans="1:15" ht="20.25" thickBot="1">
      <c r="A10" s="5" t="s">
        <v>85</v>
      </c>
      <c r="B10" s="6">
        <f>B6</f>
        <v>45535</v>
      </c>
      <c r="C10" s="6">
        <f>B10+30</f>
        <v>45565</v>
      </c>
      <c r="D10" s="6">
        <f>C10+30</f>
        <v>45595</v>
      </c>
      <c r="E10" s="6">
        <f t="shared" ref="E10:N10" si="1">D10+30</f>
        <v>45625</v>
      </c>
      <c r="F10" s="6">
        <f t="shared" si="1"/>
        <v>45655</v>
      </c>
      <c r="G10" s="6">
        <f t="shared" si="1"/>
        <v>45685</v>
      </c>
      <c r="H10" s="6">
        <f t="shared" si="1"/>
        <v>45715</v>
      </c>
      <c r="I10" s="6">
        <f t="shared" si="1"/>
        <v>45745</v>
      </c>
      <c r="J10" s="6">
        <f t="shared" si="1"/>
        <v>45775</v>
      </c>
      <c r="K10" s="6">
        <f t="shared" si="1"/>
        <v>45805</v>
      </c>
      <c r="L10" s="6">
        <f t="shared" si="1"/>
        <v>45835</v>
      </c>
      <c r="M10" s="6">
        <f t="shared" si="1"/>
        <v>45865</v>
      </c>
      <c r="N10" s="6">
        <f t="shared" si="1"/>
        <v>45895</v>
      </c>
      <c r="O10" s="7" t="s">
        <v>2</v>
      </c>
    </row>
    <row r="11" spans="1:15" ht="20.25" thickBot="1">
      <c r="A11" s="8" t="s">
        <v>3</v>
      </c>
      <c r="B11" s="35">
        <v>15000</v>
      </c>
      <c r="C11" s="9">
        <f>+B128</f>
        <v>15000</v>
      </c>
      <c r="D11" s="9">
        <f>+C128</f>
        <v>15000</v>
      </c>
      <c r="E11" s="9">
        <f t="shared" ref="E11:N11" si="2">+D128</f>
        <v>15000</v>
      </c>
      <c r="F11" s="9">
        <f t="shared" si="2"/>
        <v>15000</v>
      </c>
      <c r="G11" s="9">
        <f t="shared" si="2"/>
        <v>15000</v>
      </c>
      <c r="H11" s="9">
        <f t="shared" si="2"/>
        <v>15000</v>
      </c>
      <c r="I11" s="9">
        <f t="shared" si="2"/>
        <v>15000</v>
      </c>
      <c r="J11" s="9">
        <f t="shared" si="2"/>
        <v>15000</v>
      </c>
      <c r="K11" s="9">
        <f t="shared" si="2"/>
        <v>15000</v>
      </c>
      <c r="L11" s="9">
        <f t="shared" si="2"/>
        <v>15000</v>
      </c>
      <c r="M11" s="9">
        <f t="shared" si="2"/>
        <v>15000</v>
      </c>
      <c r="N11" s="9">
        <f t="shared" si="2"/>
        <v>15000</v>
      </c>
      <c r="O11" s="10"/>
    </row>
    <row r="12" spans="1:15" ht="29.25" thickBot="1">
      <c r="A12" s="87" t="s">
        <v>4</v>
      </c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</row>
    <row r="13" spans="1:15" ht="19.5">
      <c r="A13" s="70" t="s">
        <v>5</v>
      </c>
      <c r="B13" s="91" t="s">
        <v>42</v>
      </c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  <c r="O13" s="30">
        <f>SUM(C13:N13)</f>
        <v>0</v>
      </c>
    </row>
    <row r="14" spans="1:15" ht="19.5">
      <c r="A14" s="31" t="s">
        <v>6</v>
      </c>
      <c r="B14" s="91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32"/>
      <c r="O14" s="31">
        <f t="shared" ref="O14:O62" si="3">SUM(C14:N14)</f>
        <v>0</v>
      </c>
    </row>
    <row r="15" spans="1:15" ht="19.5">
      <c r="A15" s="31" t="s">
        <v>7</v>
      </c>
      <c r="B15" s="9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32"/>
      <c r="O15" s="31">
        <f t="shared" si="3"/>
        <v>0</v>
      </c>
    </row>
    <row r="16" spans="1:15" ht="19.5">
      <c r="A16" s="31" t="s">
        <v>8</v>
      </c>
      <c r="B16" s="9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32"/>
      <c r="O16" s="31">
        <f t="shared" si="3"/>
        <v>0</v>
      </c>
    </row>
    <row r="17" spans="1:15" ht="19.5">
      <c r="A17" s="31" t="s">
        <v>9</v>
      </c>
      <c r="B17" s="9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32"/>
      <c r="O17" s="31">
        <f t="shared" si="3"/>
        <v>0</v>
      </c>
    </row>
    <row r="18" spans="1:15" ht="19.5">
      <c r="A18" s="31" t="s">
        <v>10</v>
      </c>
      <c r="B18" s="91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32"/>
      <c r="O18" s="31">
        <f t="shared" si="3"/>
        <v>0</v>
      </c>
    </row>
    <row r="19" spans="1:15" ht="19.5">
      <c r="A19" s="31" t="s">
        <v>11</v>
      </c>
      <c r="B19" s="91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32"/>
      <c r="O19" s="31">
        <f t="shared" si="3"/>
        <v>0</v>
      </c>
    </row>
    <row r="20" spans="1:15" ht="19.5">
      <c r="A20" s="31" t="s">
        <v>12</v>
      </c>
      <c r="B20" s="91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32"/>
      <c r="O20" s="31">
        <f t="shared" si="3"/>
        <v>0</v>
      </c>
    </row>
    <row r="21" spans="1:15" ht="19.5">
      <c r="A21" s="31" t="s">
        <v>45</v>
      </c>
      <c r="B21" s="91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32"/>
      <c r="O21" s="31">
        <f t="shared" si="3"/>
        <v>0</v>
      </c>
    </row>
    <row r="22" spans="1:15" ht="19.5">
      <c r="A22" s="31" t="s">
        <v>44</v>
      </c>
      <c r="B22" s="91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2"/>
      <c r="O22" s="31">
        <f t="shared" si="3"/>
        <v>0</v>
      </c>
    </row>
    <row r="23" spans="1:15" ht="19.5">
      <c r="A23" s="31" t="s">
        <v>43</v>
      </c>
      <c r="B23" s="91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2"/>
      <c r="O23" s="31">
        <f t="shared" si="3"/>
        <v>0</v>
      </c>
    </row>
    <row r="24" spans="1:15" ht="19.5">
      <c r="A24" s="31" t="s">
        <v>13</v>
      </c>
      <c r="B24" s="91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32"/>
      <c r="O24" s="31">
        <f t="shared" si="3"/>
        <v>0</v>
      </c>
    </row>
    <row r="25" spans="1:15" ht="19.5">
      <c r="A25" s="31" t="s">
        <v>14</v>
      </c>
      <c r="B25" s="91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2"/>
      <c r="O25" s="31">
        <f t="shared" si="3"/>
        <v>0</v>
      </c>
    </row>
    <row r="26" spans="1:15" ht="19.5">
      <c r="A26" s="31" t="s">
        <v>15</v>
      </c>
      <c r="B26" s="91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2"/>
      <c r="O26" s="31">
        <f t="shared" si="3"/>
        <v>0</v>
      </c>
    </row>
    <row r="27" spans="1:15" ht="19.5">
      <c r="A27" s="31" t="s">
        <v>16</v>
      </c>
      <c r="B27" s="91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32"/>
      <c r="O27" s="31">
        <f t="shared" si="3"/>
        <v>0</v>
      </c>
    </row>
    <row r="28" spans="1:15" ht="19.5">
      <c r="A28" s="12" t="s">
        <v>49</v>
      </c>
      <c r="B28" s="9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2"/>
      <c r="O28" s="30">
        <f t="shared" si="3"/>
        <v>0</v>
      </c>
    </row>
    <row r="29" spans="1:15" ht="19.5">
      <c r="A29" s="13" t="s">
        <v>91</v>
      </c>
      <c r="B29" s="91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32"/>
      <c r="O29" s="31">
        <f t="shared" si="3"/>
        <v>0</v>
      </c>
    </row>
    <row r="30" spans="1:15" ht="19.5">
      <c r="A30" s="12" t="s">
        <v>92</v>
      </c>
      <c r="B30" s="91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32"/>
      <c r="O30" s="30">
        <f t="shared" si="3"/>
        <v>0</v>
      </c>
    </row>
    <row r="31" spans="1:15" ht="19.5">
      <c r="A31" s="13" t="s">
        <v>93</v>
      </c>
      <c r="B31" s="91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2"/>
      <c r="O31" s="31">
        <f t="shared" si="3"/>
        <v>0</v>
      </c>
    </row>
    <row r="32" spans="1:15" ht="19.5">
      <c r="A32" s="62" t="s">
        <v>74</v>
      </c>
      <c r="B32" s="91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32"/>
      <c r="O32" s="30">
        <f t="shared" si="3"/>
        <v>0</v>
      </c>
    </row>
    <row r="33" spans="1:15" ht="19.5">
      <c r="A33" s="39"/>
      <c r="B33" s="91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32"/>
      <c r="O33" s="31">
        <f t="shared" si="3"/>
        <v>0</v>
      </c>
    </row>
    <row r="34" spans="1:15" ht="19.5">
      <c r="A34" s="39"/>
      <c r="B34" s="91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32"/>
      <c r="O34" s="30">
        <f t="shared" si="3"/>
        <v>0</v>
      </c>
    </row>
    <row r="35" spans="1:15" ht="19.5">
      <c r="A35" s="39"/>
      <c r="B35" s="91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32"/>
      <c r="O35" s="31">
        <f t="shared" si="3"/>
        <v>0</v>
      </c>
    </row>
    <row r="36" spans="1:15" ht="19.5">
      <c r="A36" s="12" t="s">
        <v>67</v>
      </c>
      <c r="B36" s="91"/>
      <c r="C36" s="63">
        <f>(SUM(C13:C35))*5.5/100</f>
        <v>0</v>
      </c>
      <c r="D36" s="64">
        <f t="shared" ref="D36:N36" si="4">(SUM(D13:D35))*5.5/100</f>
        <v>0</v>
      </c>
      <c r="E36" s="64">
        <f t="shared" si="4"/>
        <v>0</v>
      </c>
      <c r="F36" s="64">
        <f t="shared" si="4"/>
        <v>0</v>
      </c>
      <c r="G36" s="64">
        <f t="shared" si="4"/>
        <v>0</v>
      </c>
      <c r="H36" s="64">
        <f t="shared" si="4"/>
        <v>0</v>
      </c>
      <c r="I36" s="64">
        <f t="shared" si="4"/>
        <v>0</v>
      </c>
      <c r="J36" s="64">
        <f t="shared" si="4"/>
        <v>0</v>
      </c>
      <c r="K36" s="64">
        <f t="shared" si="4"/>
        <v>0</v>
      </c>
      <c r="L36" s="64">
        <f t="shared" si="4"/>
        <v>0</v>
      </c>
      <c r="M36" s="64">
        <f t="shared" si="4"/>
        <v>0</v>
      </c>
      <c r="N36" s="65">
        <f t="shared" si="4"/>
        <v>0</v>
      </c>
      <c r="O36" s="30">
        <f t="shared" si="3"/>
        <v>0</v>
      </c>
    </row>
    <row r="37" spans="1:15" ht="19.5">
      <c r="A37" s="62" t="s">
        <v>70</v>
      </c>
      <c r="B37" s="91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32"/>
      <c r="O37" s="31">
        <f t="shared" si="3"/>
        <v>0</v>
      </c>
    </row>
    <row r="38" spans="1:15" ht="19.5">
      <c r="A38" s="39"/>
      <c r="B38" s="91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2"/>
      <c r="O38" s="30">
        <f t="shared" si="3"/>
        <v>0</v>
      </c>
    </row>
    <row r="39" spans="1:15" ht="19.5">
      <c r="A39" s="39"/>
      <c r="B39" s="91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32"/>
      <c r="O39" s="31">
        <f t="shared" si="3"/>
        <v>0</v>
      </c>
    </row>
    <row r="40" spans="1:15" ht="19.5">
      <c r="A40" s="39"/>
      <c r="B40" s="91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32"/>
      <c r="O40" s="30">
        <f t="shared" si="3"/>
        <v>0</v>
      </c>
    </row>
    <row r="41" spans="1:15" ht="19.5">
      <c r="A41" s="71"/>
      <c r="B41" s="91"/>
      <c r="C41" s="39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32"/>
      <c r="O41" s="31">
        <f t="shared" si="3"/>
        <v>0</v>
      </c>
    </row>
    <row r="42" spans="1:15" ht="19.5">
      <c r="A42" s="12" t="s">
        <v>80</v>
      </c>
      <c r="B42" s="91"/>
      <c r="C42" s="63">
        <f>(SUM(C37:C40))*10/100</f>
        <v>0</v>
      </c>
      <c r="D42" s="64">
        <f t="shared" ref="D42:N42" si="5">(SUM(D37:D40))*10/100</f>
        <v>0</v>
      </c>
      <c r="E42" s="64">
        <f t="shared" si="5"/>
        <v>0</v>
      </c>
      <c r="F42" s="64">
        <f t="shared" si="5"/>
        <v>0</v>
      </c>
      <c r="G42" s="64">
        <f t="shared" si="5"/>
        <v>0</v>
      </c>
      <c r="H42" s="64">
        <f t="shared" si="5"/>
        <v>0</v>
      </c>
      <c r="I42" s="64">
        <f t="shared" si="5"/>
        <v>0</v>
      </c>
      <c r="J42" s="64">
        <f t="shared" si="5"/>
        <v>0</v>
      </c>
      <c r="K42" s="64">
        <f t="shared" si="5"/>
        <v>0</v>
      </c>
      <c r="L42" s="64">
        <f t="shared" si="5"/>
        <v>0</v>
      </c>
      <c r="M42" s="64">
        <f t="shared" si="5"/>
        <v>0</v>
      </c>
      <c r="N42" s="65">
        <f t="shared" si="5"/>
        <v>0</v>
      </c>
      <c r="O42" s="30">
        <f t="shared" si="3"/>
        <v>0</v>
      </c>
    </row>
    <row r="43" spans="1:15" s="68" customFormat="1" ht="19.5">
      <c r="A43" s="66"/>
      <c r="B43" s="91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2"/>
      <c r="O43" s="31"/>
    </row>
    <row r="44" spans="1:15" ht="19.5">
      <c r="A44" s="12" t="s">
        <v>17</v>
      </c>
      <c r="B44" s="91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32"/>
      <c r="O44" s="30">
        <f t="shared" si="3"/>
        <v>0</v>
      </c>
    </row>
    <row r="45" spans="1:15" ht="19.5">
      <c r="A45" s="69" t="s">
        <v>20</v>
      </c>
      <c r="B45" s="91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32"/>
      <c r="O45" s="31">
        <f t="shared" si="3"/>
        <v>0</v>
      </c>
    </row>
    <row r="46" spans="1:15" ht="19.5">
      <c r="A46" s="62" t="s">
        <v>71</v>
      </c>
      <c r="B46" s="91"/>
      <c r="C46" s="39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32"/>
      <c r="O46" s="30">
        <f t="shared" si="3"/>
        <v>0</v>
      </c>
    </row>
    <row r="47" spans="1:15" ht="19.5">
      <c r="A47" s="39"/>
      <c r="B47" s="91"/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2"/>
      <c r="O47" s="31">
        <f t="shared" si="3"/>
        <v>0</v>
      </c>
    </row>
    <row r="48" spans="1:15" ht="19.5">
      <c r="A48" s="39"/>
      <c r="B48" s="91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2"/>
      <c r="O48" s="30">
        <f t="shared" si="3"/>
        <v>0</v>
      </c>
    </row>
    <row r="49" spans="1:15" ht="19.5">
      <c r="A49" s="71"/>
      <c r="B49" s="91"/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2"/>
      <c r="O49" s="31">
        <f t="shared" si="3"/>
        <v>0</v>
      </c>
    </row>
    <row r="50" spans="1:15" ht="19.5">
      <c r="A50" s="12" t="s">
        <v>68</v>
      </c>
      <c r="B50" s="91"/>
      <c r="C50" s="63">
        <f>(SUM(C44:C49))*20/100</f>
        <v>0</v>
      </c>
      <c r="D50" s="64">
        <f t="shared" ref="D50:N50" si="6">(SUM(D44:D49))*20/100</f>
        <v>0</v>
      </c>
      <c r="E50" s="64">
        <f t="shared" si="6"/>
        <v>0</v>
      </c>
      <c r="F50" s="64">
        <f t="shared" si="6"/>
        <v>0</v>
      </c>
      <c r="G50" s="64">
        <f t="shared" si="6"/>
        <v>0</v>
      </c>
      <c r="H50" s="64">
        <f t="shared" si="6"/>
        <v>0</v>
      </c>
      <c r="I50" s="64">
        <f t="shared" si="6"/>
        <v>0</v>
      </c>
      <c r="J50" s="64">
        <f t="shared" si="6"/>
        <v>0</v>
      </c>
      <c r="K50" s="64">
        <f t="shared" si="6"/>
        <v>0</v>
      </c>
      <c r="L50" s="64">
        <f t="shared" si="6"/>
        <v>0</v>
      </c>
      <c r="M50" s="64">
        <f t="shared" si="6"/>
        <v>0</v>
      </c>
      <c r="N50" s="65">
        <f t="shared" si="6"/>
        <v>0</v>
      </c>
      <c r="O50" s="30">
        <f t="shared" si="3"/>
        <v>0</v>
      </c>
    </row>
    <row r="51" spans="1:15" ht="19.5">
      <c r="A51" s="66"/>
      <c r="B51" s="91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  <c r="O51" s="31"/>
    </row>
    <row r="52" spans="1:15" ht="19.5">
      <c r="A52" s="12" t="s">
        <v>21</v>
      </c>
      <c r="B52" s="91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2"/>
      <c r="O52" s="30">
        <f t="shared" si="3"/>
        <v>0</v>
      </c>
    </row>
    <row r="53" spans="1:15" ht="19.5">
      <c r="A53" s="13" t="s">
        <v>18</v>
      </c>
      <c r="B53" s="91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2"/>
      <c r="O53" s="31">
        <f t="shared" si="3"/>
        <v>0</v>
      </c>
    </row>
    <row r="54" spans="1:15" ht="19.5">
      <c r="A54" s="12" t="s">
        <v>19</v>
      </c>
      <c r="B54" s="91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32"/>
      <c r="O54" s="30">
        <f t="shared" si="3"/>
        <v>0</v>
      </c>
    </row>
    <row r="55" spans="1:15" ht="19.5">
      <c r="A55" s="13" t="s">
        <v>46</v>
      </c>
      <c r="B55" s="91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32"/>
      <c r="O55" s="31">
        <f t="shared" si="3"/>
        <v>0</v>
      </c>
    </row>
    <row r="56" spans="1:15" ht="19.5">
      <c r="A56" s="46" t="s">
        <v>94</v>
      </c>
      <c r="B56" s="91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32"/>
      <c r="O56" s="30">
        <f t="shared" si="3"/>
        <v>0</v>
      </c>
    </row>
    <row r="57" spans="1:15" ht="19.5">
      <c r="A57" s="47" t="s">
        <v>59</v>
      </c>
      <c r="B57" s="91"/>
      <c r="C57" s="39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32"/>
      <c r="O57" s="31">
        <f t="shared" si="3"/>
        <v>0</v>
      </c>
    </row>
    <row r="58" spans="1:15" ht="19.5">
      <c r="A58" s="62" t="s">
        <v>69</v>
      </c>
      <c r="B58" s="91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32"/>
      <c r="O58" s="30">
        <f t="shared" si="3"/>
        <v>0</v>
      </c>
    </row>
    <row r="59" spans="1:15" ht="19.5">
      <c r="A59" s="62"/>
      <c r="B59" s="91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32"/>
      <c r="O59" s="31">
        <f t="shared" si="3"/>
        <v>0</v>
      </c>
    </row>
    <row r="60" spans="1:15" ht="19.5">
      <c r="A60" s="62"/>
      <c r="B60" s="91"/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32"/>
      <c r="O60" s="30">
        <f t="shared" si="3"/>
        <v>0</v>
      </c>
    </row>
    <row r="61" spans="1:15" ht="19.5">
      <c r="A61" s="62"/>
      <c r="B61" s="91"/>
      <c r="C61" s="39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32"/>
      <c r="O61" s="31">
        <f t="shared" si="3"/>
        <v>0</v>
      </c>
    </row>
    <row r="62" spans="1:15" ht="20.25" thickBot="1">
      <c r="A62" s="39"/>
      <c r="B62" s="91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2"/>
      <c r="O62" s="30">
        <f t="shared" si="3"/>
        <v>0</v>
      </c>
    </row>
    <row r="63" spans="1:15" ht="20.25" thickBot="1">
      <c r="A63" s="14" t="s">
        <v>22</v>
      </c>
      <c r="B63" s="92"/>
      <c r="C63" s="15">
        <f>SUM(C13:C62)</f>
        <v>0</v>
      </c>
      <c r="D63" s="15">
        <f t="shared" ref="D63:N63" si="7">SUM(D13:D62)</f>
        <v>0</v>
      </c>
      <c r="E63" s="15">
        <f t="shared" si="7"/>
        <v>0</v>
      </c>
      <c r="F63" s="15">
        <f t="shared" si="7"/>
        <v>0</v>
      </c>
      <c r="G63" s="15">
        <f t="shared" si="7"/>
        <v>0</v>
      </c>
      <c r="H63" s="15">
        <f t="shared" si="7"/>
        <v>0</v>
      </c>
      <c r="I63" s="15">
        <f t="shared" si="7"/>
        <v>0</v>
      </c>
      <c r="J63" s="15">
        <f t="shared" si="7"/>
        <v>0</v>
      </c>
      <c r="K63" s="15">
        <f t="shared" si="7"/>
        <v>0</v>
      </c>
      <c r="L63" s="15">
        <f t="shared" si="7"/>
        <v>0</v>
      </c>
      <c r="M63" s="15">
        <f t="shared" si="7"/>
        <v>0</v>
      </c>
      <c r="N63" s="15">
        <f t="shared" si="7"/>
        <v>0</v>
      </c>
      <c r="O63" s="14">
        <f>SUM(O13:O62)</f>
        <v>0</v>
      </c>
    </row>
    <row r="64" spans="1:15" ht="29.25" thickBot="1">
      <c r="A64" s="93" t="s">
        <v>23</v>
      </c>
      <c r="B64" s="94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6"/>
    </row>
    <row r="65" spans="1:15" ht="19.5">
      <c r="A65" s="3" t="s">
        <v>24</v>
      </c>
      <c r="B65" s="97"/>
      <c r="C65" s="36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8"/>
      <c r="O65" s="67">
        <f>SUM(C65:N65)</f>
        <v>0</v>
      </c>
    </row>
    <row r="66" spans="1:15" ht="19.5">
      <c r="A66" s="112" t="s">
        <v>103</v>
      </c>
      <c r="B66" s="98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32"/>
      <c r="O66" s="30">
        <f t="shared" ref="O66:O126" si="8">SUM(C66:N66)</f>
        <v>0</v>
      </c>
    </row>
    <row r="67" spans="1:15" ht="19.5">
      <c r="A67" s="3" t="s">
        <v>90</v>
      </c>
      <c r="B67" s="98"/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32"/>
      <c r="O67" s="67">
        <f t="shared" si="8"/>
        <v>0</v>
      </c>
    </row>
    <row r="68" spans="1:15" ht="19.5">
      <c r="A68" s="62" t="s">
        <v>70</v>
      </c>
      <c r="B68" s="9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32"/>
      <c r="O68" s="67">
        <f t="shared" si="8"/>
        <v>0</v>
      </c>
    </row>
    <row r="69" spans="1:15" ht="19.5">
      <c r="A69" s="39"/>
      <c r="B69" s="98"/>
      <c r="C69" s="39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32"/>
      <c r="O69" s="30">
        <f t="shared" si="8"/>
        <v>0</v>
      </c>
    </row>
    <row r="70" spans="1:15" ht="19.5">
      <c r="A70" s="39"/>
      <c r="B70" s="98"/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32"/>
      <c r="O70" s="67">
        <f t="shared" si="8"/>
        <v>0</v>
      </c>
    </row>
    <row r="71" spans="1:15" ht="19.5">
      <c r="A71" s="39"/>
      <c r="B71" s="98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32"/>
      <c r="O71" s="30">
        <f t="shared" si="8"/>
        <v>0</v>
      </c>
    </row>
    <row r="72" spans="1:15" ht="19.5">
      <c r="A72" s="71"/>
      <c r="B72" s="98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32"/>
      <c r="O72" s="67">
        <f t="shared" si="8"/>
        <v>0</v>
      </c>
    </row>
    <row r="73" spans="1:15" ht="19.5">
      <c r="A73" s="12" t="s">
        <v>72</v>
      </c>
      <c r="B73" s="98"/>
      <c r="C73" s="63">
        <f>SUM(C65:C72)*10/100</f>
        <v>0</v>
      </c>
      <c r="D73" s="64">
        <f>SUM(D65:D72)*10/100</f>
        <v>0</v>
      </c>
      <c r="E73" s="64">
        <f>SUM(E65:E72)*10/100</f>
        <v>0</v>
      </c>
      <c r="F73" s="64">
        <f>SUM(F65:F72)*10/100</f>
        <v>0</v>
      </c>
      <c r="G73" s="64">
        <f>SUM(G65:G72)*10/100</f>
        <v>0</v>
      </c>
      <c r="H73" s="64">
        <f>SUM(H65:H72)*10/100</f>
        <v>0</v>
      </c>
      <c r="I73" s="64">
        <f>SUM(I65:I72)*10/100</f>
        <v>0</v>
      </c>
      <c r="J73" s="64">
        <f>SUM(J65:J72)*10/100</f>
        <v>0</v>
      </c>
      <c r="K73" s="64">
        <f>SUM(K65:K72)*10/100</f>
        <v>0</v>
      </c>
      <c r="L73" s="64">
        <f>SUM(L65:L72)*10/100</f>
        <v>0</v>
      </c>
      <c r="M73" s="64">
        <f>SUM(M65:M72)*10/100</f>
        <v>0</v>
      </c>
      <c r="N73" s="65">
        <f>SUM(N65:N72)*10/100</f>
        <v>0</v>
      </c>
      <c r="O73" s="30">
        <f t="shared" si="8"/>
        <v>0</v>
      </c>
    </row>
    <row r="74" spans="1:15" ht="19.5">
      <c r="A74" s="66"/>
      <c r="B74" s="98"/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67"/>
    </row>
    <row r="75" spans="1:15" ht="19.5">
      <c r="A75" s="12" t="s">
        <v>57</v>
      </c>
      <c r="B75" s="9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32"/>
      <c r="O75" s="30">
        <f t="shared" si="8"/>
        <v>0</v>
      </c>
    </row>
    <row r="76" spans="1:15" ht="19.5">
      <c r="A76" s="113" t="s">
        <v>103</v>
      </c>
      <c r="B76" s="9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32"/>
      <c r="O76" s="30">
        <f t="shared" si="8"/>
        <v>0</v>
      </c>
    </row>
    <row r="77" spans="1:15" ht="19.5">
      <c r="A77" s="62" t="s">
        <v>74</v>
      </c>
      <c r="B77" s="9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32"/>
      <c r="O77" s="67">
        <f t="shared" si="8"/>
        <v>0</v>
      </c>
    </row>
    <row r="78" spans="1:15" ht="19.5">
      <c r="A78" s="39"/>
      <c r="B78" s="98"/>
      <c r="C78" s="39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32"/>
      <c r="O78" s="30">
        <f t="shared" si="8"/>
        <v>0</v>
      </c>
    </row>
    <row r="79" spans="1:15" ht="19.5">
      <c r="A79" s="39"/>
      <c r="B79" s="98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32"/>
      <c r="O79" s="67">
        <f t="shared" si="8"/>
        <v>0</v>
      </c>
    </row>
    <row r="80" spans="1:15" ht="19.5">
      <c r="A80" s="39"/>
      <c r="B80" s="98"/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2"/>
      <c r="O80" s="30">
        <f t="shared" si="8"/>
        <v>0</v>
      </c>
    </row>
    <row r="81" spans="1:15" ht="19.5">
      <c r="A81" s="39"/>
      <c r="B81" s="98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32"/>
      <c r="O81" s="67">
        <f t="shared" si="8"/>
        <v>0</v>
      </c>
    </row>
    <row r="82" spans="1:15" ht="19.5">
      <c r="A82" s="12" t="s">
        <v>73</v>
      </c>
      <c r="B82" s="98"/>
      <c r="C82" s="63">
        <f>SUM(C75:C81)*5.5/100</f>
        <v>0</v>
      </c>
      <c r="D82" s="64">
        <f t="shared" ref="D82:N82" si="9">SUM(D75:D81)*5.5/100</f>
        <v>0</v>
      </c>
      <c r="E82" s="64">
        <f t="shared" si="9"/>
        <v>0</v>
      </c>
      <c r="F82" s="64">
        <f t="shared" si="9"/>
        <v>0</v>
      </c>
      <c r="G82" s="64">
        <f t="shared" si="9"/>
        <v>0</v>
      </c>
      <c r="H82" s="64">
        <f t="shared" si="9"/>
        <v>0</v>
      </c>
      <c r="I82" s="64">
        <f t="shared" si="9"/>
        <v>0</v>
      </c>
      <c r="J82" s="64">
        <f t="shared" si="9"/>
        <v>0</v>
      </c>
      <c r="K82" s="64">
        <f t="shared" si="9"/>
        <v>0</v>
      </c>
      <c r="L82" s="64">
        <f t="shared" si="9"/>
        <v>0</v>
      </c>
      <c r="M82" s="64">
        <f t="shared" si="9"/>
        <v>0</v>
      </c>
      <c r="N82" s="65">
        <f t="shared" si="9"/>
        <v>0</v>
      </c>
      <c r="O82" s="30">
        <f t="shared" si="8"/>
        <v>0</v>
      </c>
    </row>
    <row r="83" spans="1:15" ht="19.5">
      <c r="A83" s="66"/>
      <c r="B83" s="98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2"/>
      <c r="O83" s="67"/>
    </row>
    <row r="84" spans="1:15" ht="19.5">
      <c r="A84" s="12" t="s">
        <v>47</v>
      </c>
      <c r="B84" s="98"/>
      <c r="C84" s="39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32"/>
      <c r="O84" s="30">
        <f t="shared" si="8"/>
        <v>0</v>
      </c>
    </row>
    <row r="85" spans="1:15" ht="19.5">
      <c r="A85" s="13" t="s">
        <v>25</v>
      </c>
      <c r="B85" s="98"/>
      <c r="C85" s="39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32"/>
      <c r="O85" s="67">
        <f t="shared" si="8"/>
        <v>0</v>
      </c>
    </row>
    <row r="86" spans="1:15" ht="19.5">
      <c r="A86" s="12" t="s">
        <v>52</v>
      </c>
      <c r="B86" s="98"/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32"/>
      <c r="O86" s="30">
        <f t="shared" si="8"/>
        <v>0</v>
      </c>
    </row>
    <row r="87" spans="1:15" ht="19.5">
      <c r="A87" s="13" t="s">
        <v>53</v>
      </c>
      <c r="B87" s="98"/>
      <c r="C87" s="39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32"/>
      <c r="O87" s="67">
        <f t="shared" si="8"/>
        <v>0</v>
      </c>
    </row>
    <row r="88" spans="1:15" ht="19.5">
      <c r="A88" s="12" t="s">
        <v>54</v>
      </c>
      <c r="B88" s="98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32"/>
      <c r="O88" s="30">
        <f t="shared" si="8"/>
        <v>0</v>
      </c>
    </row>
    <row r="89" spans="1:15" ht="19.5">
      <c r="A89" s="13" t="s">
        <v>26</v>
      </c>
      <c r="B89" s="98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32"/>
      <c r="O89" s="67">
        <f t="shared" si="8"/>
        <v>0</v>
      </c>
    </row>
    <row r="90" spans="1:15" ht="19.5">
      <c r="A90" s="12" t="s">
        <v>95</v>
      </c>
      <c r="B90" s="98"/>
      <c r="C90" s="39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2"/>
      <c r="O90" s="30">
        <f t="shared" si="8"/>
        <v>0</v>
      </c>
    </row>
    <row r="91" spans="1:15" ht="19.5">
      <c r="A91" s="13" t="s">
        <v>27</v>
      </c>
      <c r="B91" s="98"/>
      <c r="C91" s="39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32"/>
      <c r="O91" s="67">
        <f t="shared" si="8"/>
        <v>0</v>
      </c>
    </row>
    <row r="92" spans="1:15" ht="19.5">
      <c r="A92" s="12" t="s">
        <v>96</v>
      </c>
      <c r="B92" s="98"/>
      <c r="C92" s="39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32"/>
      <c r="O92" s="30">
        <f t="shared" si="8"/>
        <v>0</v>
      </c>
    </row>
    <row r="93" spans="1:15" ht="19.5">
      <c r="A93" s="13" t="s">
        <v>97</v>
      </c>
      <c r="B93" s="98"/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32"/>
      <c r="O93" s="67">
        <f t="shared" si="8"/>
        <v>0</v>
      </c>
    </row>
    <row r="94" spans="1:15" ht="19.5">
      <c r="A94" s="12" t="s">
        <v>28</v>
      </c>
      <c r="B94" s="98"/>
      <c r="C94" s="39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32"/>
      <c r="O94" s="30">
        <f t="shared" si="8"/>
        <v>0</v>
      </c>
    </row>
    <row r="95" spans="1:15" ht="19.5">
      <c r="A95" s="13" t="s">
        <v>29</v>
      </c>
      <c r="B95" s="98"/>
      <c r="C95" s="39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32"/>
      <c r="O95" s="67">
        <f t="shared" si="8"/>
        <v>0</v>
      </c>
    </row>
    <row r="96" spans="1:15" ht="19.5">
      <c r="A96" s="12" t="s">
        <v>98</v>
      </c>
      <c r="B96" s="98"/>
      <c r="C96" s="39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32"/>
      <c r="O96" s="30">
        <f t="shared" si="8"/>
        <v>0</v>
      </c>
    </row>
    <row r="97" spans="1:15" ht="19.5">
      <c r="A97" s="13" t="s">
        <v>99</v>
      </c>
      <c r="B97" s="98"/>
      <c r="C97" s="39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32"/>
      <c r="O97" s="67">
        <f t="shared" si="8"/>
        <v>0</v>
      </c>
    </row>
    <row r="98" spans="1:15" ht="19.5">
      <c r="A98" s="12" t="s">
        <v>32</v>
      </c>
      <c r="B98" s="98"/>
      <c r="C98" s="39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32"/>
      <c r="O98" s="30">
        <f t="shared" si="8"/>
        <v>0</v>
      </c>
    </row>
    <row r="99" spans="1:15" ht="19.5">
      <c r="A99" s="13" t="s">
        <v>33</v>
      </c>
      <c r="B99" s="98"/>
      <c r="C99" s="39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32"/>
      <c r="O99" s="67">
        <f t="shared" si="8"/>
        <v>0</v>
      </c>
    </row>
    <row r="100" spans="1:15" ht="19.5">
      <c r="A100" s="12" t="s">
        <v>100</v>
      </c>
      <c r="B100" s="98"/>
      <c r="C100" s="39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32"/>
      <c r="O100" s="30">
        <f t="shared" si="8"/>
        <v>0</v>
      </c>
    </row>
    <row r="101" spans="1:15" ht="19.5">
      <c r="A101" s="13" t="s">
        <v>36</v>
      </c>
      <c r="B101" s="98"/>
      <c r="C101" s="39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32"/>
      <c r="O101" s="67">
        <f t="shared" si="8"/>
        <v>0</v>
      </c>
    </row>
    <row r="102" spans="1:15" ht="19.5">
      <c r="A102" s="62" t="s">
        <v>75</v>
      </c>
      <c r="B102" s="98"/>
      <c r="C102" s="39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32"/>
      <c r="O102" s="30">
        <f t="shared" si="8"/>
        <v>0</v>
      </c>
    </row>
    <row r="103" spans="1:15" ht="19.5">
      <c r="A103" s="39"/>
      <c r="B103" s="98"/>
      <c r="C103" s="39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32"/>
      <c r="O103" s="67">
        <f t="shared" si="8"/>
        <v>0</v>
      </c>
    </row>
    <row r="104" spans="1:15" ht="19.5">
      <c r="A104" s="39"/>
      <c r="B104" s="98"/>
      <c r="C104" s="39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32"/>
      <c r="O104" s="30">
        <f t="shared" si="8"/>
        <v>0</v>
      </c>
    </row>
    <row r="105" spans="1:15" ht="19.5">
      <c r="A105" s="71"/>
      <c r="B105" s="98"/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32"/>
      <c r="O105" s="67">
        <f t="shared" si="8"/>
        <v>0</v>
      </c>
    </row>
    <row r="106" spans="1:15" ht="19.5">
      <c r="A106" s="71"/>
      <c r="B106" s="98"/>
      <c r="C106" s="39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32"/>
      <c r="O106" s="30">
        <f t="shared" si="8"/>
        <v>0</v>
      </c>
    </row>
    <row r="107" spans="1:15" ht="19.5">
      <c r="A107" s="46" t="s">
        <v>55</v>
      </c>
      <c r="B107" s="98"/>
      <c r="C107" s="63">
        <f>SUM(C84:C106)*20/100</f>
        <v>0</v>
      </c>
      <c r="D107" s="64">
        <f t="shared" ref="D107:N107" si="10">SUM(D84:D106)*20/100</f>
        <v>0</v>
      </c>
      <c r="E107" s="64">
        <f t="shared" si="10"/>
        <v>0</v>
      </c>
      <c r="F107" s="64">
        <f t="shared" si="10"/>
        <v>0</v>
      </c>
      <c r="G107" s="64">
        <f t="shared" si="10"/>
        <v>0</v>
      </c>
      <c r="H107" s="64">
        <f t="shared" si="10"/>
        <v>0</v>
      </c>
      <c r="I107" s="64">
        <f t="shared" si="10"/>
        <v>0</v>
      </c>
      <c r="J107" s="64">
        <f t="shared" si="10"/>
        <v>0</v>
      </c>
      <c r="K107" s="64">
        <f t="shared" si="10"/>
        <v>0</v>
      </c>
      <c r="L107" s="64">
        <f t="shared" si="10"/>
        <v>0</v>
      </c>
      <c r="M107" s="64">
        <f t="shared" si="10"/>
        <v>0</v>
      </c>
      <c r="N107" s="65">
        <f t="shared" si="10"/>
        <v>0</v>
      </c>
      <c r="O107" s="30">
        <f t="shared" si="8"/>
        <v>0</v>
      </c>
    </row>
    <row r="108" spans="1:15" ht="19.5">
      <c r="A108" s="66"/>
      <c r="B108" s="98"/>
      <c r="C108" s="80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2"/>
      <c r="O108" s="11"/>
    </row>
    <row r="109" spans="1:15" ht="19.5">
      <c r="A109" s="12" t="s">
        <v>35</v>
      </c>
      <c r="B109" s="98"/>
      <c r="C109" s="39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32"/>
      <c r="O109" s="30">
        <f t="shared" si="8"/>
        <v>0</v>
      </c>
    </row>
    <row r="110" spans="1:15" ht="19.5">
      <c r="A110" s="13" t="s">
        <v>30</v>
      </c>
      <c r="B110" s="98"/>
      <c r="C110" s="39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32"/>
      <c r="O110" s="11">
        <f t="shared" si="8"/>
        <v>0</v>
      </c>
    </row>
    <row r="111" spans="1:15" ht="19.5">
      <c r="A111" s="12" t="s">
        <v>31</v>
      </c>
      <c r="B111" s="98"/>
      <c r="C111" s="39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32"/>
      <c r="O111" s="30">
        <f t="shared" si="8"/>
        <v>0</v>
      </c>
    </row>
    <row r="112" spans="1:15" ht="19.5">
      <c r="A112" s="13" t="s">
        <v>101</v>
      </c>
      <c r="B112" s="98"/>
      <c r="C112" s="39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32"/>
      <c r="O112" s="11">
        <f t="shared" si="8"/>
        <v>0</v>
      </c>
    </row>
    <row r="113" spans="1:15" ht="19.5">
      <c r="A113" s="12" t="s">
        <v>34</v>
      </c>
      <c r="B113" s="98"/>
      <c r="C113" s="39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32"/>
      <c r="O113" s="30">
        <f t="shared" si="8"/>
        <v>0</v>
      </c>
    </row>
    <row r="114" spans="1:15" ht="19.5">
      <c r="A114" s="13" t="s">
        <v>102</v>
      </c>
      <c r="B114" s="98"/>
      <c r="C114" s="39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32"/>
      <c r="O114" s="11">
        <f t="shared" si="8"/>
        <v>0</v>
      </c>
    </row>
    <row r="115" spans="1:15" ht="19.5">
      <c r="A115" s="12" t="s">
        <v>60</v>
      </c>
      <c r="B115" s="98"/>
      <c r="C115" s="39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32"/>
      <c r="O115" s="30">
        <f t="shared" si="8"/>
        <v>0</v>
      </c>
    </row>
    <row r="116" spans="1:15" ht="19.5">
      <c r="A116" s="13" t="s">
        <v>61</v>
      </c>
      <c r="B116" s="98"/>
      <c r="C116" s="39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32"/>
      <c r="O116" s="11">
        <f t="shared" si="8"/>
        <v>0</v>
      </c>
    </row>
    <row r="117" spans="1:15" ht="19.5">
      <c r="A117" s="12" t="s">
        <v>37</v>
      </c>
      <c r="B117" s="98"/>
      <c r="C117" s="39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32"/>
      <c r="O117" s="30">
        <f t="shared" si="8"/>
        <v>0</v>
      </c>
    </row>
    <row r="118" spans="1:15" ht="19.5">
      <c r="A118" s="13" t="s">
        <v>38</v>
      </c>
      <c r="B118" s="98"/>
      <c r="C118" s="39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32"/>
      <c r="O118" s="11">
        <f t="shared" si="8"/>
        <v>0</v>
      </c>
    </row>
    <row r="119" spans="1:15" ht="19.5">
      <c r="A119" s="12" t="s">
        <v>39</v>
      </c>
      <c r="B119" s="98"/>
      <c r="C119" s="39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32"/>
      <c r="O119" s="30">
        <f t="shared" si="8"/>
        <v>0</v>
      </c>
    </row>
    <row r="120" spans="1:15" ht="19.5">
      <c r="A120" s="13" t="s">
        <v>56</v>
      </c>
      <c r="B120" s="98"/>
      <c r="C120" s="39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32"/>
      <c r="O120" s="11">
        <f t="shared" si="8"/>
        <v>0</v>
      </c>
    </row>
    <row r="121" spans="1:15" ht="19.5">
      <c r="A121" s="12" t="s">
        <v>76</v>
      </c>
      <c r="B121" s="98"/>
      <c r="C121" s="39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32"/>
      <c r="O121" s="30">
        <f t="shared" si="8"/>
        <v>0</v>
      </c>
    </row>
    <row r="122" spans="1:15" ht="19.5">
      <c r="A122" s="39" t="s">
        <v>84</v>
      </c>
      <c r="B122" s="98"/>
      <c r="C122" s="39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2"/>
      <c r="O122" s="11">
        <f t="shared" si="8"/>
        <v>0</v>
      </c>
    </row>
    <row r="123" spans="1:15" ht="19.5">
      <c r="A123" s="39"/>
      <c r="B123" s="98"/>
      <c r="C123" s="39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32"/>
      <c r="O123" s="30">
        <f t="shared" si="8"/>
        <v>0</v>
      </c>
    </row>
    <row r="124" spans="1:15" ht="19.5">
      <c r="A124" s="39"/>
      <c r="B124" s="98"/>
      <c r="C124" s="39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32"/>
      <c r="O124" s="11">
        <f t="shared" si="8"/>
        <v>0</v>
      </c>
    </row>
    <row r="125" spans="1:15" ht="19.5">
      <c r="A125" s="39"/>
      <c r="B125" s="98"/>
      <c r="C125" s="39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32"/>
      <c r="O125" s="30">
        <f t="shared" si="8"/>
        <v>0</v>
      </c>
    </row>
    <row r="126" spans="1:15" ht="20.25" thickBot="1">
      <c r="A126" s="39"/>
      <c r="B126" s="98"/>
      <c r="C126" s="39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32"/>
      <c r="O126" s="11">
        <f t="shared" si="8"/>
        <v>0</v>
      </c>
    </row>
    <row r="127" spans="1:15" ht="20.25" thickBot="1">
      <c r="A127" s="14" t="s">
        <v>40</v>
      </c>
      <c r="B127" s="98"/>
      <c r="C127" s="16">
        <f>SUM(C65:C126)</f>
        <v>0</v>
      </c>
      <c r="D127" s="16">
        <f>SUM(D65:D126)</f>
        <v>0</v>
      </c>
      <c r="E127" s="16">
        <f>SUM(E65:E126)</f>
        <v>0</v>
      </c>
      <c r="F127" s="16">
        <f>SUM(F65:F126)</f>
        <v>0</v>
      </c>
      <c r="G127" s="16">
        <f>SUM(G65:G126)</f>
        <v>0</v>
      </c>
      <c r="H127" s="16">
        <f>SUM(H65:H126)</f>
        <v>0</v>
      </c>
      <c r="I127" s="16">
        <f>SUM(I65:I126)</f>
        <v>0</v>
      </c>
      <c r="J127" s="16">
        <f>SUM(J65:J126)</f>
        <v>0</v>
      </c>
      <c r="K127" s="16">
        <f>SUM(K65:K126)</f>
        <v>0</v>
      </c>
      <c r="L127" s="16">
        <f>SUM(L65:L126)</f>
        <v>0</v>
      </c>
      <c r="M127" s="16">
        <f>SUM(M65:M126)</f>
        <v>0</v>
      </c>
      <c r="N127" s="16">
        <f>SUM(N65:N126)</f>
        <v>0</v>
      </c>
      <c r="O127" s="14">
        <f>SUM(O65:O126)</f>
        <v>0</v>
      </c>
    </row>
    <row r="128" spans="1:15" ht="20.25" thickBot="1">
      <c r="A128" s="41" t="s">
        <v>41</v>
      </c>
      <c r="B128" s="42">
        <f>+B11</f>
        <v>15000</v>
      </c>
      <c r="C128" s="43">
        <f>+C11+C63-C127</f>
        <v>15000</v>
      </c>
      <c r="D128" s="44">
        <f>+D11+D63-D127</f>
        <v>15000</v>
      </c>
      <c r="E128" s="44">
        <f>+E11+E63-E127</f>
        <v>15000</v>
      </c>
      <c r="F128" s="44">
        <f>+F11+F63-F127</f>
        <v>15000</v>
      </c>
      <c r="G128" s="44">
        <f>+G11+G63-G127</f>
        <v>15000</v>
      </c>
      <c r="H128" s="44">
        <f>+H11+H63-H127</f>
        <v>15000</v>
      </c>
      <c r="I128" s="44">
        <f>+I11+I63-I127</f>
        <v>15000</v>
      </c>
      <c r="J128" s="44">
        <f>+J11+J63-J127</f>
        <v>15000</v>
      </c>
      <c r="K128" s="44">
        <f>+K11+K63-K127</f>
        <v>15000</v>
      </c>
      <c r="L128" s="44">
        <f>+L11+L63-L127</f>
        <v>15000</v>
      </c>
      <c r="M128" s="44">
        <f>+M11+M63-M127</f>
        <v>15000</v>
      </c>
      <c r="N128" s="45">
        <f>+N11+N63-N127</f>
        <v>15000</v>
      </c>
      <c r="O128" s="5"/>
    </row>
    <row r="129" spans="1:15" ht="19.5">
      <c r="A129" s="5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5"/>
    </row>
    <row r="130" spans="1:15" ht="19.5">
      <c r="A130" s="5" t="s">
        <v>48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5" customHeight="1">
      <c r="A131" s="5"/>
      <c r="B131" s="5"/>
      <c r="C131" s="5"/>
    </row>
    <row r="132" spans="1:15" ht="15.75" thickBot="1"/>
    <row r="133" spans="1:15" ht="20.25" thickBot="1">
      <c r="A133" s="74" t="s">
        <v>58</v>
      </c>
      <c r="B133" s="75"/>
    </row>
    <row r="134" spans="1:15" ht="15" customHeight="1">
      <c r="A134" s="73">
        <f>O107+O82-O42+O73-O36-O50</f>
        <v>0</v>
      </c>
      <c r="B134" s="73"/>
    </row>
    <row r="135" spans="1:15" ht="15" customHeight="1">
      <c r="A135" s="73"/>
      <c r="B135" s="73"/>
    </row>
  </sheetData>
  <sheetProtection algorithmName="SHA-512" hashValue="d+fgUe8yFLbsaJJSd8LO2B8jugqxCwpXVygNyIS0y2PeBNmi84bj01UpyyUfo3vTQJary1yYmQiJY0TfLv0L7Q==" saltValue="vtcLFsPJt4tNmqFa13CYpQ==" spinCount="100000" sheet="1" selectLockedCells="1"/>
  <mergeCells count="11">
    <mergeCell ref="C43:N43"/>
    <mergeCell ref="C108:N108"/>
    <mergeCell ref="C1:I2"/>
    <mergeCell ref="A12:O12"/>
    <mergeCell ref="B13:B63"/>
    <mergeCell ref="A64:O64"/>
    <mergeCell ref="B65:B127"/>
    <mergeCell ref="K3:N3"/>
    <mergeCell ref="C83:N83"/>
    <mergeCell ref="C74:N74"/>
    <mergeCell ref="C51:N51"/>
  </mergeCells>
  <conditionalFormatting sqref="A134:B135">
    <cfRule type="cellIs" dxfId="1" priority="1" operator="greaterThan">
      <formula>0</formula>
    </cfRule>
    <cfRule type="cellIs" dxfId="0" priority="2" operator="lessThan">
      <formula>0</formula>
    </cfRule>
  </conditionalFormatting>
  <dataValidations count="6">
    <dataValidation operator="greaterThanOrEqual" allowBlank="1" showInputMessage="1" showErrorMessage="1" error="Entrez un nombre supérieur à zéro." prompt="Entrez Liquidités de début dans la cellule située ci-dessous" sqref="B10:N10" xr:uid="{00000000-0002-0000-0100-000004000000}"/>
    <dataValidation type="decimal" allowBlank="1" showInputMessage="1" sqref="B11" xr:uid="{00000000-0002-0000-0100-000006000000}">
      <formula1>-10000000</formula1>
      <formula2>10000000</formula2>
    </dataValidation>
    <dataValidation allowBlank="1" showInputMessage="1" showErrorMessage="1" prompt="Entrez Liquidités de début de mois dans la cellule située à droite" sqref="A11" xr:uid="{00000000-0002-0000-0100-000007000000}"/>
    <dataValidation allowBlank="1" showInputMessage="1" showErrorMessage="1" prompt="Entrez ou modifiez les Décaissements dans cette colonne sous ce titre" sqref="A12 A64" xr:uid="{00000000-0002-0000-0100-000008000000}"/>
    <dataValidation type="decimal" operator="lessThanOrEqual" allowBlank="1" showInputMessage="1" sqref="C11:N11" xr:uid="{00000000-0002-0000-0100-00000A000000}">
      <formula1>10000000</formula1>
    </dataValidation>
    <dataValidation type="decimal" allowBlank="1" showInputMessage="1" showErrorMessage="1" sqref="D75:N82 D109:N126 C65:C126 D65:N73 D84:N107" xr:uid="{00000000-0002-0000-0100-000009000000}">
      <formula1>-10000000</formula1>
      <formula2>10000000</formula2>
    </dataValidation>
  </dataValidations>
  <pageMargins left="0.7" right="0.7" top="0.75" bottom="0.75" header="0.3" footer="0.3"/>
  <pageSetup paperSize="9" scale="2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A957C-B64F-4438-BADB-8DE4C30F1597}">
  <dimension ref="A1:O108"/>
  <sheetViews>
    <sheetView view="pageBreakPreview" topLeftCell="A42" zoomScale="55" zoomScaleNormal="55" zoomScaleSheetLayoutView="55" zoomScalePageLayoutView="55" workbookViewId="0">
      <selection activeCell="J65" sqref="J65"/>
    </sheetView>
  </sheetViews>
  <sheetFormatPr baseColWidth="10" defaultColWidth="11.5703125" defaultRowHeight="15"/>
  <cols>
    <col min="1" max="1" width="65.28515625" style="1" customWidth="1"/>
    <col min="2" max="2" width="21" style="1" customWidth="1"/>
    <col min="3" max="15" width="18" style="1" customWidth="1"/>
    <col min="16" max="16384" width="11.5703125" style="1"/>
  </cols>
  <sheetData>
    <row r="1" spans="1:15" ht="15" customHeight="1">
      <c r="C1" s="102" t="s">
        <v>79</v>
      </c>
      <c r="D1" s="102"/>
      <c r="E1" s="102"/>
      <c r="F1" s="102"/>
      <c r="G1" s="102"/>
      <c r="H1" s="102"/>
      <c r="I1" s="102"/>
      <c r="J1" s="1" t="s">
        <v>50</v>
      </c>
    </row>
    <row r="2" spans="1:15" ht="15" customHeight="1">
      <c r="C2" s="103"/>
      <c r="D2" s="103"/>
      <c r="E2" s="103"/>
      <c r="F2" s="103"/>
      <c r="G2" s="103"/>
      <c r="H2" s="103"/>
      <c r="I2" s="103"/>
    </row>
    <row r="3" spans="1:15" ht="19.5">
      <c r="J3" s="25"/>
      <c r="K3" s="99" t="s">
        <v>78</v>
      </c>
      <c r="L3" s="100"/>
      <c r="M3" s="100"/>
      <c r="N3" s="101"/>
    </row>
    <row r="6" spans="1:15">
      <c r="A6" s="1" t="s">
        <v>83</v>
      </c>
    </row>
    <row r="7" spans="1:15" ht="15.75" customHeight="1" thickBot="1">
      <c r="B7" s="1" t="s">
        <v>86</v>
      </c>
    </row>
    <row r="8" spans="1:15" ht="20.25" customHeight="1" thickBot="1">
      <c r="A8" s="18" t="s">
        <v>0</v>
      </c>
      <c r="B8" s="33">
        <v>45535</v>
      </c>
    </row>
    <row r="9" spans="1:15" ht="20.25" thickBot="1">
      <c r="A9" s="2" t="s">
        <v>1</v>
      </c>
      <c r="B9" s="34">
        <v>-40000</v>
      </c>
      <c r="C9" s="4">
        <f>+B9</f>
        <v>-40000</v>
      </c>
      <c r="D9" s="4">
        <f t="shared" ref="D9:N9" si="0">+C9</f>
        <v>-40000</v>
      </c>
      <c r="E9" s="4">
        <f t="shared" si="0"/>
        <v>-40000</v>
      </c>
      <c r="F9" s="4">
        <f t="shared" si="0"/>
        <v>-40000</v>
      </c>
      <c r="G9" s="4">
        <f t="shared" si="0"/>
        <v>-40000</v>
      </c>
      <c r="H9" s="4">
        <f t="shared" si="0"/>
        <v>-40000</v>
      </c>
      <c r="I9" s="4">
        <f t="shared" si="0"/>
        <v>-40000</v>
      </c>
      <c r="J9" s="4">
        <f t="shared" si="0"/>
        <v>-40000</v>
      </c>
      <c r="K9" s="4">
        <f t="shared" si="0"/>
        <v>-40000</v>
      </c>
      <c r="L9" s="4">
        <f t="shared" si="0"/>
        <v>-40000</v>
      </c>
      <c r="M9" s="4">
        <f t="shared" si="0"/>
        <v>-40000</v>
      </c>
      <c r="N9" s="4">
        <f t="shared" si="0"/>
        <v>-40000</v>
      </c>
    </row>
    <row r="10" spans="1:15">
      <c r="B10" s="1" t="s">
        <v>87</v>
      </c>
    </row>
    <row r="12" spans="1:15" ht="20.25" thickBot="1">
      <c r="A12" s="5" t="s">
        <v>85</v>
      </c>
      <c r="B12" s="6">
        <f>B8</f>
        <v>45535</v>
      </c>
      <c r="C12" s="6">
        <f>B12+30</f>
        <v>45565</v>
      </c>
      <c r="D12" s="6">
        <f>C12+30</f>
        <v>45595</v>
      </c>
      <c r="E12" s="6">
        <f t="shared" ref="E12:N12" si="1">D12+30</f>
        <v>45625</v>
      </c>
      <c r="F12" s="6">
        <f t="shared" si="1"/>
        <v>45655</v>
      </c>
      <c r="G12" s="6">
        <f t="shared" si="1"/>
        <v>45685</v>
      </c>
      <c r="H12" s="6">
        <f t="shared" si="1"/>
        <v>45715</v>
      </c>
      <c r="I12" s="6">
        <f t="shared" si="1"/>
        <v>45745</v>
      </c>
      <c r="J12" s="6">
        <f t="shared" si="1"/>
        <v>45775</v>
      </c>
      <c r="K12" s="6">
        <f t="shared" si="1"/>
        <v>45805</v>
      </c>
      <c r="L12" s="6">
        <f t="shared" si="1"/>
        <v>45835</v>
      </c>
      <c r="M12" s="6">
        <f t="shared" si="1"/>
        <v>45865</v>
      </c>
      <c r="N12" s="6">
        <f t="shared" si="1"/>
        <v>45895</v>
      </c>
      <c r="O12" s="7" t="s">
        <v>2</v>
      </c>
    </row>
    <row r="13" spans="1:15" ht="20.25" thickBot="1">
      <c r="A13" s="8" t="s">
        <v>3</v>
      </c>
      <c r="B13" s="35">
        <v>15000</v>
      </c>
      <c r="C13" s="9">
        <f>+B101</f>
        <v>15000</v>
      </c>
      <c r="D13" s="9">
        <f>+C101</f>
        <v>15000</v>
      </c>
      <c r="E13" s="9">
        <f t="shared" ref="E13:N13" si="2">+D101</f>
        <v>15000</v>
      </c>
      <c r="F13" s="9">
        <f t="shared" si="2"/>
        <v>15000</v>
      </c>
      <c r="G13" s="9">
        <f t="shared" si="2"/>
        <v>15000</v>
      </c>
      <c r="H13" s="9">
        <f t="shared" si="2"/>
        <v>15000</v>
      </c>
      <c r="I13" s="9">
        <f t="shared" si="2"/>
        <v>15000</v>
      </c>
      <c r="J13" s="9">
        <f t="shared" si="2"/>
        <v>15000</v>
      </c>
      <c r="K13" s="9">
        <f t="shared" si="2"/>
        <v>15000</v>
      </c>
      <c r="L13" s="9">
        <f t="shared" si="2"/>
        <v>15000</v>
      </c>
      <c r="M13" s="9">
        <f t="shared" si="2"/>
        <v>15000</v>
      </c>
      <c r="N13" s="9">
        <f t="shared" si="2"/>
        <v>15000</v>
      </c>
      <c r="O13" s="10"/>
    </row>
    <row r="14" spans="1:15" ht="20.25" thickBot="1">
      <c r="A14" s="104" t="s">
        <v>4</v>
      </c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7"/>
    </row>
    <row r="15" spans="1:15" ht="19.5">
      <c r="A15" s="70" t="s">
        <v>5</v>
      </c>
      <c r="B15" s="91" t="s">
        <v>42</v>
      </c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  <c r="O15" s="30">
        <f>SUM(C15:N15)</f>
        <v>0</v>
      </c>
    </row>
    <row r="16" spans="1:15" ht="19.5">
      <c r="A16" s="31" t="s">
        <v>6</v>
      </c>
      <c r="B16" s="9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32"/>
      <c r="O16" s="67">
        <f t="shared" ref="O16:O53" si="3">SUM(C16:N16)</f>
        <v>0</v>
      </c>
    </row>
    <row r="17" spans="1:15" ht="19.5">
      <c r="A17" s="31" t="s">
        <v>7</v>
      </c>
      <c r="B17" s="9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32"/>
      <c r="O17" s="67">
        <f t="shared" si="3"/>
        <v>0</v>
      </c>
    </row>
    <row r="18" spans="1:15" ht="19.5">
      <c r="A18" s="31" t="s">
        <v>8</v>
      </c>
      <c r="B18" s="91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32"/>
      <c r="O18" s="67">
        <f t="shared" si="3"/>
        <v>0</v>
      </c>
    </row>
    <row r="19" spans="1:15" ht="19.5">
      <c r="A19" s="31" t="s">
        <v>9</v>
      </c>
      <c r="B19" s="91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32"/>
      <c r="O19" s="67">
        <f t="shared" si="3"/>
        <v>0</v>
      </c>
    </row>
    <row r="20" spans="1:15" ht="19.5">
      <c r="A20" s="31" t="s">
        <v>10</v>
      </c>
      <c r="B20" s="91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32"/>
      <c r="O20" s="67">
        <f t="shared" si="3"/>
        <v>0</v>
      </c>
    </row>
    <row r="21" spans="1:15" ht="19.5">
      <c r="A21" s="31" t="s">
        <v>11</v>
      </c>
      <c r="B21" s="91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32"/>
      <c r="O21" s="67">
        <f t="shared" si="3"/>
        <v>0</v>
      </c>
    </row>
    <row r="22" spans="1:15" ht="19.5">
      <c r="A22" s="31" t="s">
        <v>12</v>
      </c>
      <c r="B22" s="91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2"/>
      <c r="O22" s="67">
        <f t="shared" si="3"/>
        <v>0</v>
      </c>
    </row>
    <row r="23" spans="1:15" ht="19.5">
      <c r="A23" s="31" t="s">
        <v>45</v>
      </c>
      <c r="B23" s="91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2"/>
      <c r="O23" s="67">
        <f t="shared" si="3"/>
        <v>0</v>
      </c>
    </row>
    <row r="24" spans="1:15" ht="19.5">
      <c r="A24" s="31" t="s">
        <v>44</v>
      </c>
      <c r="B24" s="91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32"/>
      <c r="O24" s="67">
        <f t="shared" si="3"/>
        <v>0</v>
      </c>
    </row>
    <row r="25" spans="1:15" ht="19.5">
      <c r="A25" s="31" t="s">
        <v>43</v>
      </c>
      <c r="B25" s="91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2"/>
      <c r="O25" s="31">
        <f t="shared" si="3"/>
        <v>0</v>
      </c>
    </row>
    <row r="26" spans="1:15" ht="19.5">
      <c r="A26" s="31" t="s">
        <v>13</v>
      </c>
      <c r="B26" s="91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2"/>
      <c r="O26" s="67">
        <f t="shared" si="3"/>
        <v>0</v>
      </c>
    </row>
    <row r="27" spans="1:15" ht="19.5">
      <c r="A27" s="31" t="s">
        <v>14</v>
      </c>
      <c r="B27" s="91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32"/>
      <c r="O27" s="67">
        <f t="shared" si="3"/>
        <v>0</v>
      </c>
    </row>
    <row r="28" spans="1:15" ht="19.5">
      <c r="A28" s="31" t="s">
        <v>15</v>
      </c>
      <c r="B28" s="9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2"/>
      <c r="O28" s="67">
        <f t="shared" si="3"/>
        <v>0</v>
      </c>
    </row>
    <row r="29" spans="1:15" ht="19.5">
      <c r="A29" s="31" t="s">
        <v>16</v>
      </c>
      <c r="B29" s="91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32"/>
      <c r="O29" s="67">
        <f t="shared" si="3"/>
        <v>0</v>
      </c>
    </row>
    <row r="30" spans="1:15" ht="19.5">
      <c r="A30" s="12" t="s">
        <v>49</v>
      </c>
      <c r="B30" s="91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32"/>
      <c r="O30" s="30">
        <f t="shared" si="3"/>
        <v>0</v>
      </c>
    </row>
    <row r="31" spans="1:15" ht="19.5">
      <c r="A31" s="13" t="s">
        <v>91</v>
      </c>
      <c r="B31" s="91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2"/>
      <c r="O31" s="31">
        <f t="shared" si="3"/>
        <v>0</v>
      </c>
    </row>
    <row r="32" spans="1:15" ht="19.5">
      <c r="A32" s="12" t="s">
        <v>92</v>
      </c>
      <c r="B32" s="91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32"/>
      <c r="O32" s="30">
        <f t="shared" si="3"/>
        <v>0</v>
      </c>
    </row>
    <row r="33" spans="1:15" ht="19.5">
      <c r="A33" s="13" t="s">
        <v>93</v>
      </c>
      <c r="B33" s="91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32"/>
      <c r="O33" s="31">
        <f t="shared" si="3"/>
        <v>0</v>
      </c>
    </row>
    <row r="34" spans="1:15" ht="19.5">
      <c r="A34" s="12" t="s">
        <v>17</v>
      </c>
      <c r="B34" s="91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32"/>
      <c r="O34" s="30">
        <f t="shared" si="3"/>
        <v>0</v>
      </c>
    </row>
    <row r="35" spans="1:15" ht="19.5">
      <c r="A35" s="13" t="s">
        <v>20</v>
      </c>
      <c r="B35" s="91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32"/>
      <c r="O35" s="31">
        <f t="shared" si="3"/>
        <v>0</v>
      </c>
    </row>
    <row r="36" spans="1:15" ht="19.5">
      <c r="A36" s="12" t="s">
        <v>21</v>
      </c>
      <c r="B36" s="9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32"/>
      <c r="O36" s="30">
        <f t="shared" si="3"/>
        <v>0</v>
      </c>
    </row>
    <row r="37" spans="1:15" ht="19.5">
      <c r="A37" s="13" t="s">
        <v>18</v>
      </c>
      <c r="B37" s="91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32"/>
      <c r="O37" s="31">
        <f t="shared" si="3"/>
        <v>0</v>
      </c>
    </row>
    <row r="38" spans="1:15" ht="19.5">
      <c r="A38" s="12" t="s">
        <v>19</v>
      </c>
      <c r="B38" s="91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2"/>
      <c r="O38" s="30">
        <f t="shared" si="3"/>
        <v>0</v>
      </c>
    </row>
    <row r="39" spans="1:15" ht="19.5">
      <c r="A39" s="13" t="s">
        <v>46</v>
      </c>
      <c r="B39" s="91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32"/>
      <c r="O39" s="31">
        <f t="shared" si="3"/>
        <v>0</v>
      </c>
    </row>
    <row r="40" spans="1:15" ht="19.5">
      <c r="A40" s="12"/>
      <c r="B40" s="91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32"/>
      <c r="O40" s="30">
        <f t="shared" si="3"/>
        <v>0</v>
      </c>
    </row>
    <row r="41" spans="1:15" ht="19.5">
      <c r="A41" s="13" t="s">
        <v>94</v>
      </c>
      <c r="B41" s="91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32"/>
      <c r="O41" s="31">
        <f t="shared" si="3"/>
        <v>0</v>
      </c>
    </row>
    <row r="42" spans="1:15" ht="19.5">
      <c r="A42" s="12" t="s">
        <v>59</v>
      </c>
      <c r="B42" s="91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32"/>
      <c r="O42" s="30">
        <f t="shared" si="3"/>
        <v>0</v>
      </c>
    </row>
    <row r="43" spans="1:15" ht="19.5">
      <c r="A43" s="40" t="s">
        <v>82</v>
      </c>
      <c r="B43" s="91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32"/>
      <c r="O43" s="31">
        <f t="shared" si="3"/>
        <v>0</v>
      </c>
    </row>
    <row r="44" spans="1:15" ht="19.5">
      <c r="A44" s="40"/>
      <c r="B44" s="91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32"/>
      <c r="O44" s="30">
        <f t="shared" si="3"/>
        <v>0</v>
      </c>
    </row>
    <row r="45" spans="1:15" ht="19.5">
      <c r="A45" s="40"/>
      <c r="B45" s="91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32"/>
      <c r="O45" s="31">
        <f t="shared" si="3"/>
        <v>0</v>
      </c>
    </row>
    <row r="46" spans="1:15" ht="19.5">
      <c r="A46" s="40"/>
      <c r="B46" s="91"/>
      <c r="C46" s="39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32"/>
      <c r="O46" s="30">
        <f t="shared" si="3"/>
        <v>0</v>
      </c>
    </row>
    <row r="47" spans="1:15" ht="19.5">
      <c r="A47" s="40"/>
      <c r="B47" s="91"/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2"/>
      <c r="O47" s="31">
        <f t="shared" si="3"/>
        <v>0</v>
      </c>
    </row>
    <row r="48" spans="1:15" ht="19.5">
      <c r="A48" s="40"/>
      <c r="B48" s="91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2"/>
      <c r="O48" s="30">
        <f t="shared" si="3"/>
        <v>0</v>
      </c>
    </row>
    <row r="49" spans="1:15" ht="19.5">
      <c r="A49" s="40"/>
      <c r="B49" s="91"/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2"/>
      <c r="O49" s="31">
        <f t="shared" si="3"/>
        <v>0</v>
      </c>
    </row>
    <row r="50" spans="1:15" ht="19.5">
      <c r="A50" s="40"/>
      <c r="B50" s="91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2"/>
      <c r="O50" s="30">
        <f t="shared" si="3"/>
        <v>0</v>
      </c>
    </row>
    <row r="51" spans="1:15" ht="19.5">
      <c r="A51" s="40"/>
      <c r="B51" s="91"/>
      <c r="C51" s="39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2"/>
      <c r="O51" s="31">
        <f t="shared" si="3"/>
        <v>0</v>
      </c>
    </row>
    <row r="52" spans="1:15" ht="19.5">
      <c r="A52" s="40"/>
      <c r="B52" s="91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2"/>
      <c r="O52" s="30">
        <f t="shared" si="3"/>
        <v>0</v>
      </c>
    </row>
    <row r="53" spans="1:15" ht="20.25" thickBot="1">
      <c r="A53" s="40"/>
      <c r="B53" s="91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2"/>
      <c r="O53" s="31">
        <f t="shared" si="3"/>
        <v>0</v>
      </c>
    </row>
    <row r="54" spans="1:15" ht="20.25" thickBot="1">
      <c r="A54" s="14" t="s">
        <v>22</v>
      </c>
      <c r="B54" s="92"/>
      <c r="C54" s="15">
        <f>SUM(C15:C53)</f>
        <v>0</v>
      </c>
      <c r="D54" s="15">
        <f t="shared" ref="D54:N54" si="4">SUM(D15:D53)</f>
        <v>0</v>
      </c>
      <c r="E54" s="15">
        <f t="shared" si="4"/>
        <v>0</v>
      </c>
      <c r="F54" s="15">
        <f t="shared" si="4"/>
        <v>0</v>
      </c>
      <c r="G54" s="15">
        <f t="shared" si="4"/>
        <v>0</v>
      </c>
      <c r="H54" s="15">
        <f t="shared" si="4"/>
        <v>0</v>
      </c>
      <c r="I54" s="15">
        <f t="shared" si="4"/>
        <v>0</v>
      </c>
      <c r="J54" s="15">
        <f t="shared" si="4"/>
        <v>0</v>
      </c>
      <c r="K54" s="15">
        <f t="shared" si="4"/>
        <v>0</v>
      </c>
      <c r="L54" s="15">
        <f t="shared" si="4"/>
        <v>0</v>
      </c>
      <c r="M54" s="15">
        <f t="shared" si="4"/>
        <v>0</v>
      </c>
      <c r="N54" s="15">
        <f t="shared" si="4"/>
        <v>0</v>
      </c>
      <c r="O54" s="14">
        <f>SUM(O15:O52)</f>
        <v>0</v>
      </c>
    </row>
    <row r="55" spans="1:15" ht="20.25" thickBot="1">
      <c r="A55" s="108" t="s">
        <v>23</v>
      </c>
      <c r="B55" s="109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1"/>
    </row>
    <row r="56" spans="1:15" ht="19.5">
      <c r="A56" s="3" t="s">
        <v>47</v>
      </c>
      <c r="B56" s="97"/>
      <c r="C56" s="36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8"/>
      <c r="O56" s="11">
        <f>SUM(C56:N56)</f>
        <v>0</v>
      </c>
    </row>
    <row r="57" spans="1:15" ht="19.5">
      <c r="A57" s="12" t="s">
        <v>24</v>
      </c>
      <c r="B57" s="98"/>
      <c r="C57" s="39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32"/>
      <c r="O57" s="30">
        <f t="shared" ref="O57:O99" si="5">SUM(C57:N57)</f>
        <v>0</v>
      </c>
    </row>
    <row r="58" spans="1:15" ht="19.5">
      <c r="A58" s="3" t="s">
        <v>25</v>
      </c>
      <c r="B58" s="98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32"/>
      <c r="O58" s="11">
        <f t="shared" si="5"/>
        <v>0</v>
      </c>
    </row>
    <row r="59" spans="1:15" ht="19.5">
      <c r="A59" s="12" t="s">
        <v>51</v>
      </c>
      <c r="B59" s="98"/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32"/>
      <c r="O59" s="30">
        <f t="shared" si="5"/>
        <v>0</v>
      </c>
    </row>
    <row r="60" spans="1:15" ht="19.5">
      <c r="A60" s="3" t="s">
        <v>57</v>
      </c>
      <c r="B60" s="98"/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32"/>
      <c r="O60" s="11">
        <f t="shared" si="5"/>
        <v>0</v>
      </c>
    </row>
    <row r="61" spans="1:15" ht="19.5">
      <c r="A61" s="12" t="s">
        <v>26</v>
      </c>
      <c r="B61" s="98"/>
      <c r="C61" s="39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32"/>
      <c r="O61" s="30">
        <f t="shared" si="5"/>
        <v>0</v>
      </c>
    </row>
    <row r="62" spans="1:15" ht="19.5">
      <c r="A62" s="3" t="s">
        <v>95</v>
      </c>
      <c r="B62" s="9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2"/>
      <c r="O62" s="11">
        <f t="shared" si="5"/>
        <v>0</v>
      </c>
    </row>
    <row r="63" spans="1:15" ht="19.5">
      <c r="A63" s="12" t="s">
        <v>27</v>
      </c>
      <c r="B63" s="98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32"/>
      <c r="O63" s="30">
        <f t="shared" si="5"/>
        <v>0</v>
      </c>
    </row>
    <row r="64" spans="1:15" ht="19.5">
      <c r="A64" s="3" t="s">
        <v>96</v>
      </c>
      <c r="B64" s="98"/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32"/>
      <c r="O64" s="11">
        <f t="shared" si="5"/>
        <v>0</v>
      </c>
    </row>
    <row r="65" spans="1:15" ht="19.5">
      <c r="A65" s="12" t="s">
        <v>97</v>
      </c>
      <c r="B65" s="98"/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32"/>
      <c r="O65" s="30">
        <f t="shared" si="5"/>
        <v>0</v>
      </c>
    </row>
    <row r="66" spans="1:15" ht="19.5">
      <c r="A66" s="3" t="s">
        <v>28</v>
      </c>
      <c r="B66" s="98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32"/>
      <c r="O66" s="11">
        <f t="shared" si="5"/>
        <v>0</v>
      </c>
    </row>
    <row r="67" spans="1:15" ht="19.5">
      <c r="A67" s="12" t="s">
        <v>29</v>
      </c>
      <c r="B67" s="98"/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32"/>
      <c r="O67" s="30">
        <f t="shared" si="5"/>
        <v>0</v>
      </c>
    </row>
    <row r="68" spans="1:15" ht="19.5">
      <c r="A68" s="3" t="s">
        <v>98</v>
      </c>
      <c r="B68" s="9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32"/>
      <c r="O68" s="11">
        <f t="shared" si="5"/>
        <v>0</v>
      </c>
    </row>
    <row r="69" spans="1:15" ht="19.5">
      <c r="A69" s="12" t="s">
        <v>99</v>
      </c>
      <c r="B69" s="98"/>
      <c r="C69" s="39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32"/>
      <c r="O69" s="30">
        <f t="shared" si="5"/>
        <v>0</v>
      </c>
    </row>
    <row r="70" spans="1:15" ht="19.5">
      <c r="A70" s="3" t="s">
        <v>32</v>
      </c>
      <c r="B70" s="98"/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32"/>
      <c r="O70" s="11">
        <f t="shared" si="5"/>
        <v>0</v>
      </c>
    </row>
    <row r="71" spans="1:15" ht="19.5">
      <c r="A71" s="12" t="s">
        <v>33</v>
      </c>
      <c r="B71" s="98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32"/>
      <c r="O71" s="30">
        <f t="shared" si="5"/>
        <v>0</v>
      </c>
    </row>
    <row r="72" spans="1:15" ht="19.5">
      <c r="A72" s="3" t="s">
        <v>100</v>
      </c>
      <c r="B72" s="98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32"/>
      <c r="O72" s="11">
        <f t="shared" si="5"/>
        <v>0</v>
      </c>
    </row>
    <row r="73" spans="1:15" ht="19.5">
      <c r="A73" s="12" t="s">
        <v>36</v>
      </c>
      <c r="B73" s="98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32"/>
      <c r="O73" s="30">
        <f t="shared" si="5"/>
        <v>0</v>
      </c>
    </row>
    <row r="74" spans="1:15" ht="19.5">
      <c r="A74" s="3" t="s">
        <v>52</v>
      </c>
      <c r="B74" s="9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32"/>
      <c r="O74" s="11">
        <f t="shared" si="5"/>
        <v>0</v>
      </c>
    </row>
    <row r="75" spans="1:15" ht="19.5">
      <c r="A75" s="12" t="s">
        <v>53</v>
      </c>
      <c r="B75" s="9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32"/>
      <c r="O75" s="30">
        <f t="shared" si="5"/>
        <v>0</v>
      </c>
    </row>
    <row r="76" spans="1:15" ht="19.5">
      <c r="A76" s="3" t="s">
        <v>54</v>
      </c>
      <c r="B76" s="9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32"/>
      <c r="O76" s="11">
        <f t="shared" si="5"/>
        <v>0</v>
      </c>
    </row>
    <row r="77" spans="1:15" ht="19.5">
      <c r="A77" s="12" t="s">
        <v>35</v>
      </c>
      <c r="B77" s="9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32"/>
      <c r="O77" s="30">
        <f t="shared" si="5"/>
        <v>0</v>
      </c>
    </row>
    <row r="78" spans="1:15" ht="19.5">
      <c r="A78" s="3" t="s">
        <v>30</v>
      </c>
      <c r="B78" s="98"/>
      <c r="C78" s="39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32"/>
      <c r="O78" s="11">
        <f t="shared" si="5"/>
        <v>0</v>
      </c>
    </row>
    <row r="79" spans="1:15" ht="19.5">
      <c r="A79" s="12" t="s">
        <v>31</v>
      </c>
      <c r="B79" s="98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32"/>
      <c r="O79" s="30">
        <f t="shared" si="5"/>
        <v>0</v>
      </c>
    </row>
    <row r="80" spans="1:15" ht="19.5">
      <c r="A80" s="3" t="s">
        <v>101</v>
      </c>
      <c r="B80" s="98"/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2"/>
      <c r="O80" s="11">
        <f t="shared" si="5"/>
        <v>0</v>
      </c>
    </row>
    <row r="81" spans="1:15" ht="19.5">
      <c r="A81" s="12" t="s">
        <v>34</v>
      </c>
      <c r="B81" s="98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32"/>
      <c r="O81" s="30">
        <f t="shared" si="5"/>
        <v>0</v>
      </c>
    </row>
    <row r="82" spans="1:15" ht="19.5">
      <c r="A82" s="3" t="s">
        <v>102</v>
      </c>
      <c r="B82" s="98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32"/>
      <c r="O82" s="11">
        <f t="shared" si="5"/>
        <v>0</v>
      </c>
    </row>
    <row r="83" spans="1:15" ht="19.5">
      <c r="A83" s="12" t="s">
        <v>60</v>
      </c>
      <c r="B83" s="98"/>
      <c r="C83" s="39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32"/>
      <c r="O83" s="30">
        <f t="shared" si="5"/>
        <v>0</v>
      </c>
    </row>
    <row r="84" spans="1:15" ht="19.5">
      <c r="A84" s="3" t="s">
        <v>61</v>
      </c>
      <c r="B84" s="98"/>
      <c r="C84" s="39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32"/>
      <c r="O84" s="11">
        <f t="shared" si="5"/>
        <v>0</v>
      </c>
    </row>
    <row r="85" spans="1:15" ht="19.5">
      <c r="A85" s="12" t="s">
        <v>37</v>
      </c>
      <c r="B85" s="98"/>
      <c r="C85" s="39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32"/>
      <c r="O85" s="30">
        <f t="shared" si="5"/>
        <v>0</v>
      </c>
    </row>
    <row r="86" spans="1:15" ht="19.5">
      <c r="A86" s="3" t="s">
        <v>38</v>
      </c>
      <c r="B86" s="98"/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32"/>
      <c r="O86" s="11">
        <f t="shared" si="5"/>
        <v>0</v>
      </c>
    </row>
    <row r="87" spans="1:15" ht="19.5">
      <c r="A87" s="12" t="s">
        <v>39</v>
      </c>
      <c r="B87" s="98"/>
      <c r="C87" s="39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32"/>
      <c r="O87" s="30">
        <f t="shared" si="5"/>
        <v>0</v>
      </c>
    </row>
    <row r="88" spans="1:15" ht="19.5">
      <c r="A88" s="3" t="s">
        <v>56</v>
      </c>
      <c r="B88" s="98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32"/>
      <c r="O88" s="11">
        <f t="shared" si="5"/>
        <v>0</v>
      </c>
    </row>
    <row r="89" spans="1:15" ht="19.5">
      <c r="A89" s="12" t="s">
        <v>81</v>
      </c>
      <c r="B89" s="98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32"/>
      <c r="O89" s="30">
        <f t="shared" si="5"/>
        <v>0</v>
      </c>
    </row>
    <row r="90" spans="1:15" ht="19.5">
      <c r="A90" s="40" t="s">
        <v>82</v>
      </c>
      <c r="B90" s="98"/>
      <c r="C90" s="39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2"/>
      <c r="O90" s="11">
        <f t="shared" si="5"/>
        <v>0</v>
      </c>
    </row>
    <row r="91" spans="1:15" ht="19.5">
      <c r="A91" s="40"/>
      <c r="B91" s="98"/>
      <c r="C91" s="39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32"/>
      <c r="O91" s="30">
        <f t="shared" si="5"/>
        <v>0</v>
      </c>
    </row>
    <row r="92" spans="1:15" ht="19.5">
      <c r="A92" s="40"/>
      <c r="B92" s="98"/>
      <c r="C92" s="39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32"/>
      <c r="O92" s="11">
        <f t="shared" si="5"/>
        <v>0</v>
      </c>
    </row>
    <row r="93" spans="1:15" ht="19.5">
      <c r="A93" s="40"/>
      <c r="B93" s="98"/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32"/>
      <c r="O93" s="30">
        <f t="shared" si="5"/>
        <v>0</v>
      </c>
    </row>
    <row r="94" spans="1:15" ht="19.5">
      <c r="A94" s="40"/>
      <c r="B94" s="98"/>
      <c r="C94" s="39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32"/>
      <c r="O94" s="11">
        <f t="shared" si="5"/>
        <v>0</v>
      </c>
    </row>
    <row r="95" spans="1:15" ht="19.5">
      <c r="A95" s="40"/>
      <c r="B95" s="98"/>
      <c r="C95" s="39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32"/>
      <c r="O95" s="30">
        <f t="shared" si="5"/>
        <v>0</v>
      </c>
    </row>
    <row r="96" spans="1:15" ht="19.5">
      <c r="A96" s="40"/>
      <c r="B96" s="98"/>
      <c r="C96" s="39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32"/>
      <c r="O96" s="11">
        <f t="shared" si="5"/>
        <v>0</v>
      </c>
    </row>
    <row r="97" spans="1:15" ht="19.5">
      <c r="A97" s="40"/>
      <c r="B97" s="98"/>
      <c r="C97" s="39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32"/>
      <c r="O97" s="30">
        <f t="shared" si="5"/>
        <v>0</v>
      </c>
    </row>
    <row r="98" spans="1:15" ht="19.5">
      <c r="A98" s="40"/>
      <c r="B98" s="98"/>
      <c r="C98" s="39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32"/>
      <c r="O98" s="11">
        <f t="shared" si="5"/>
        <v>0</v>
      </c>
    </row>
    <row r="99" spans="1:15" ht="20.25" thickBot="1">
      <c r="A99" s="40"/>
      <c r="B99" s="98"/>
      <c r="C99" s="39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32"/>
      <c r="O99" s="30">
        <f t="shared" si="5"/>
        <v>0</v>
      </c>
    </row>
    <row r="100" spans="1:15" ht="20.25" thickBot="1">
      <c r="A100" s="14" t="s">
        <v>40</v>
      </c>
      <c r="B100" s="98"/>
      <c r="C100" s="16">
        <f>SUM(C56:C99)</f>
        <v>0</v>
      </c>
      <c r="D100" s="16">
        <f t="shared" ref="D100:N100" si="6">SUM(D56:D99)</f>
        <v>0</v>
      </c>
      <c r="E100" s="16">
        <f t="shared" si="6"/>
        <v>0</v>
      </c>
      <c r="F100" s="16">
        <f t="shared" si="6"/>
        <v>0</v>
      </c>
      <c r="G100" s="16">
        <f t="shared" si="6"/>
        <v>0</v>
      </c>
      <c r="H100" s="16">
        <f t="shared" si="6"/>
        <v>0</v>
      </c>
      <c r="I100" s="16">
        <f t="shared" si="6"/>
        <v>0</v>
      </c>
      <c r="J100" s="16">
        <f t="shared" si="6"/>
        <v>0</v>
      </c>
      <c r="K100" s="16">
        <f t="shared" si="6"/>
        <v>0</v>
      </c>
      <c r="L100" s="16">
        <f t="shared" si="6"/>
        <v>0</v>
      </c>
      <c r="M100" s="16">
        <f t="shared" si="6"/>
        <v>0</v>
      </c>
      <c r="N100" s="16">
        <f t="shared" si="6"/>
        <v>0</v>
      </c>
      <c r="O100" s="14">
        <f>SUM(O56:O99)</f>
        <v>0</v>
      </c>
    </row>
    <row r="101" spans="1:15" ht="20.25" thickBot="1">
      <c r="A101" s="41" t="s">
        <v>41</v>
      </c>
      <c r="B101" s="42">
        <f>+B13</f>
        <v>15000</v>
      </c>
      <c r="C101" s="43">
        <f t="shared" ref="C101:N101" si="7">+C13+C54-C100</f>
        <v>15000</v>
      </c>
      <c r="D101" s="44">
        <f t="shared" si="7"/>
        <v>15000</v>
      </c>
      <c r="E101" s="44">
        <f t="shared" si="7"/>
        <v>15000</v>
      </c>
      <c r="F101" s="44">
        <f t="shared" si="7"/>
        <v>15000</v>
      </c>
      <c r="G101" s="44">
        <f t="shared" si="7"/>
        <v>15000</v>
      </c>
      <c r="H101" s="44">
        <f t="shared" si="7"/>
        <v>15000</v>
      </c>
      <c r="I101" s="44">
        <f t="shared" si="7"/>
        <v>15000</v>
      </c>
      <c r="J101" s="44">
        <f t="shared" si="7"/>
        <v>15000</v>
      </c>
      <c r="K101" s="44">
        <f t="shared" si="7"/>
        <v>15000</v>
      </c>
      <c r="L101" s="44">
        <f t="shared" si="7"/>
        <v>15000</v>
      </c>
      <c r="M101" s="44">
        <f t="shared" si="7"/>
        <v>15000</v>
      </c>
      <c r="N101" s="45">
        <f t="shared" si="7"/>
        <v>15000</v>
      </c>
      <c r="O101" s="5"/>
    </row>
    <row r="102" spans="1:15" ht="19.5">
      <c r="A102" s="5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5"/>
    </row>
    <row r="103" spans="1:15" ht="19.5">
      <c r="A103" s="86" t="s">
        <v>48</v>
      </c>
      <c r="B103" s="86"/>
      <c r="C103" s="8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86"/>
      <c r="B104" s="86"/>
      <c r="C104" s="86"/>
    </row>
    <row r="107" spans="1:15" ht="15" customHeight="1"/>
    <row r="108" spans="1:15" ht="15" customHeight="1"/>
  </sheetData>
  <sheetProtection algorithmName="SHA-512" hashValue="wwwJfaG4gqskqv25ATgeszqXQaDLfGaLnT8x6GICia/jU/fHyiXWcbi+r+ncim44D88UNjgxqiY/DjED4vMCsw==" saltValue="wUsLFuogxfvEqgj1J2SusQ==" spinCount="100000" sheet="1" selectLockedCells="1"/>
  <mergeCells count="7">
    <mergeCell ref="A103:C104"/>
    <mergeCell ref="C1:I2"/>
    <mergeCell ref="A14:O14"/>
    <mergeCell ref="B15:B54"/>
    <mergeCell ref="A55:O55"/>
    <mergeCell ref="B56:B100"/>
    <mergeCell ref="K3:N3"/>
  </mergeCells>
  <dataValidations count="6">
    <dataValidation type="decimal" operator="lessThanOrEqual" allowBlank="1" showInputMessage="1" sqref="C13:N13" xr:uid="{AAB5C655-4C42-40E7-B326-1FAEC142C98F}">
      <formula1>10000000</formula1>
    </dataValidation>
    <dataValidation allowBlank="1" showInputMessage="1" showErrorMessage="1" prompt="Entrez ou modifiez les Décaissements dans cette colonne sous ce titre" sqref="A14 A55" xr:uid="{C644689A-24DE-4A2B-AF18-2EEB439C6A90}"/>
    <dataValidation allowBlank="1" showInputMessage="1" showErrorMessage="1" prompt="Entrez Liquidités de début de mois dans la cellule située à droite" sqref="A13" xr:uid="{3930725F-20D6-4A50-8D67-DE0AD00E5CDF}"/>
    <dataValidation type="decimal" allowBlank="1" showInputMessage="1" sqref="B13" xr:uid="{0C427750-3FEE-4B40-8B25-F2EE0D210F33}">
      <formula1>-10000000</formula1>
      <formula2>10000000</formula2>
    </dataValidation>
    <dataValidation operator="greaterThanOrEqual" allowBlank="1" showInputMessage="1" showErrorMessage="1" error="Entrez un nombre supérieur à zéro." prompt="Entrez Liquidités de début dans la cellule située ci-dessous" sqref="B12:N12" xr:uid="{8A30C60E-2BF3-43B7-A9B5-89486A5838A0}"/>
    <dataValidation type="decimal" allowBlank="1" showInputMessage="1" showErrorMessage="1" sqref="C56:N99" xr:uid="{97218FF5-B779-4D93-AFEA-F782B9206D6E}">
      <formula1>-10000000</formula1>
      <formula2>10000000</formula2>
    </dataValidation>
  </dataValidations>
  <pageMargins left="0.7" right="0.7" top="0.75" bottom="0.75" header="0.3" footer="0.3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Page de garde</vt:lpstr>
      <vt:lpstr>Budget de trésorerie HT</vt:lpstr>
      <vt:lpstr>Budget de trésorerie TTC</vt:lpstr>
      <vt:lpstr>'Budget de trésorerie HT'!Zone_d_impression</vt:lpstr>
      <vt:lpstr>'Budget de trésorerie TTC'!Zone_d_impression</vt:lpstr>
      <vt:lpstr>'Page de garde'!Zone_d_impression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ROUSSEAU</dc:creator>
  <cp:lastModifiedBy>Mickael BREN</cp:lastModifiedBy>
  <dcterms:created xsi:type="dcterms:W3CDTF">2021-08-14T09:31:52Z</dcterms:created>
  <dcterms:modified xsi:type="dcterms:W3CDTF">2024-09-19T15:51:49Z</dcterms:modified>
</cp:coreProperties>
</file>